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estatistica\COLABORADORES\1 - DIRETORIA\3 - SITE\"/>
    </mc:Choice>
  </mc:AlternateContent>
  <xr:revisionPtr revIDLastSave="0" documentId="13_ncr:1_{F4387513-01CB-4F1B-9CB1-59239FC2C5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9" i="2" l="1"/>
  <c r="P75" i="2"/>
  <c r="P81" i="2"/>
  <c r="P82" i="2" s="1"/>
  <c r="O81" i="2"/>
  <c r="P13" i="2"/>
  <c r="I24" i="2"/>
  <c r="I23" i="2"/>
  <c r="I14" i="2"/>
  <c r="G25" i="2"/>
  <c r="H18" i="2"/>
  <c r="G18" i="2"/>
  <c r="P32" i="2"/>
  <c r="P30" i="2"/>
  <c r="P24" i="2"/>
  <c r="P23" i="2"/>
  <c r="P14" i="2"/>
  <c r="P15" i="2"/>
  <c r="P16" i="2"/>
  <c r="P17" i="2"/>
  <c r="O13" i="2"/>
  <c r="O18" i="2"/>
  <c r="O25" i="2"/>
  <c r="O24" i="2"/>
  <c r="O23" i="2"/>
  <c r="O14" i="2"/>
  <c r="O58" i="2"/>
  <c r="O57" i="2"/>
  <c r="O52" i="2"/>
  <c r="O51" i="2"/>
  <c r="O46" i="2"/>
  <c r="O45" i="2"/>
  <c r="O69" i="2"/>
  <c r="O70" i="2"/>
  <c r="O82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P31" i="2"/>
  <c r="O30" i="2"/>
  <c r="O15" i="2"/>
  <c r="O16" i="2"/>
  <c r="B82" i="2"/>
  <c r="H58" i="2"/>
  <c r="O31" i="2"/>
  <c r="O32" i="2"/>
  <c r="O33" i="2"/>
  <c r="H70" i="2"/>
  <c r="H64" i="2"/>
  <c r="H52" i="2"/>
  <c r="P51" i="2"/>
  <c r="P52" i="2" s="1"/>
  <c r="G40" i="2"/>
  <c r="P33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N25" i="2"/>
  <c r="L18" i="2"/>
  <c r="Q17" i="2"/>
  <c r="Q16" i="2"/>
  <c r="Q14" i="2"/>
  <c r="P25" i="2" l="1"/>
  <c r="Q15" i="2"/>
  <c r="B18" i="2"/>
  <c r="C46" i="2"/>
  <c r="B46" i="2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<sst xmlns="http://schemas.openxmlformats.org/spreadsheetml/2006/main" count="361" uniqueCount="45">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</sst>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33" borderId="11" xfId="0" applyFill="1" applyBorder="1" applyAlignment="1">
      <alignment horizontal="center" wrapText="1"/>
    </xf>
    <xf numFmtId="0" fontId="18" fillId="0" borderId="17" xfId="0" applyFont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0" xfId="0" applyFill="1" applyAlignment="1">
      <alignment horizontal="center"/>
    </xf>
    <xf numFmtId="0" fontId="16" fillId="33" borderId="11" xfId="0" applyFont="1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wrapText="1"/>
    </xf>
    <xf numFmtId="0" fontId="18" fillId="33" borderId="17" xfId="0" applyFont="1" applyFill="1" applyBorder="1" applyAlignment="1">
      <alignment wrapText="1"/>
    </xf>
    <xf numFmtId="0" fontId="0" fillId="33" borderId="11" xfId="0" applyFill="1" applyBorder="1" applyAlignment="1">
      <alignment wrapText="1"/>
    </xf>
    <xf numFmtId="3" fontId="0" fillId="33" borderId="11" xfId="0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wrapText="1"/>
    </xf>
    <xf numFmtId="3" fontId="0" fillId="0" borderId="0" xfId="0" applyNumberFormat="1" applyAlignment="1">
      <alignment horizontal="center" wrapText="1"/>
    </xf>
    <xf numFmtId="0" fontId="0" fillId="33" borderId="0" xfId="0" applyFill="1" applyAlignment="1">
      <alignment horizontal="center" wrapText="1"/>
    </xf>
    <xf numFmtId="3" fontId="16" fillId="33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9" fontId="16" fillId="0" borderId="0" xfId="42" applyFont="1" applyBorder="1" applyAlignment="1">
      <alignment horizontal="center" wrapText="1"/>
    </xf>
    <xf numFmtId="0" fontId="16" fillId="0" borderId="0" xfId="0" applyFont="1"/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33" borderId="12" xfId="0" applyFill="1" applyBorder="1" applyAlignment="1">
      <alignment wrapText="1"/>
    </xf>
    <xf numFmtId="0" fontId="0" fillId="33" borderId="13" xfId="0" applyFill="1" applyBorder="1" applyAlignment="1">
      <alignment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wrapText="1"/>
    </xf>
    <xf numFmtId="0" fontId="18" fillId="0" borderId="17" xfId="0" applyFont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533515</xdr:colOff>
      <xdr:row>0</xdr:row>
      <xdr:rowOff>161925</xdr:rowOff>
    </xdr:from>
    <xdr:to>
      <xdr:col>8</xdr:col>
      <xdr:colOff>338539</xdr:colOff>
      <xdr:row>4</xdr:row>
      <xdr:rowOff>47625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02611" y="161925"/>
          <a:ext cx="1090326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503247</xdr:colOff>
      <xdr:row>0</xdr:row>
      <xdr:rowOff>96403</xdr:rowOff>
    </xdr:from>
    <xdr:to>
      <xdr:col>15</xdr:col>
      <xdr:colOff>608223</xdr:colOff>
      <xdr:row>3</xdr:row>
      <xdr:rowOff>94930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1259" y="96403"/>
          <a:ext cx="609916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83"/>
  <sheetViews>
    <sheetView showGridLines="0" tabSelected="1" view="pageBreakPreview" topLeftCell="A54" zoomScale="83" zoomScaleNormal="83" zoomScaleSheetLayoutView="83" workbookViewId="0">
      <selection activeCell="N69" sqref="N69"/>
    </sheetView>
  </sheetViews>
  <sheetFormatPr defaultRowHeight="15" x14ac:dyDescent="0.25"/>
  <cols>
    <col min="1" max="1" width="31.7109375" customWidth="1"/>
    <col min="2" max="2" width="13.7109375" style="8" customWidth="1"/>
    <col min="3" max="3" width="9.7109375" style="8" customWidth="1"/>
    <col min="4" max="4" width="10.7109375" style="8" customWidth="1"/>
    <col min="5" max="12" width="9.7109375" style="8" customWidth="1"/>
    <col min="13" max="14" width="10.7109375" style="8" customWidth="1"/>
    <col min="15" max="15" width="7.5703125" style="17" bestFit="1" customWidth="1"/>
    <col min="16" max="16" width="9.5703125" style="8" customWidth="1"/>
    <col min="17" max="17" width="7.85546875" style="8" bestFit="1" customWidth="1"/>
  </cols>
  <sheetData>
    <row r="7" spans="1:17" ht="15" customHeight="1" x14ac:dyDescent="0.35">
      <c r="B7" s="49" t="s">
        <v>16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P7" s="8">
        <v>2024</v>
      </c>
    </row>
    <row r="9" spans="1:17" ht="15" customHeight="1" thickBot="1" x14ac:dyDescent="0.3">
      <c r="A9" s="50"/>
      <c r="B9" s="50"/>
      <c r="C9" s="50"/>
      <c r="D9" s="50"/>
    </row>
    <row r="10" spans="1:17" ht="20.100000000000001" customHeight="1" thickBot="1" x14ac:dyDescent="0.3">
      <c r="A10" s="1" t="s">
        <v>38</v>
      </c>
    </row>
    <row r="11" spans="1:17" ht="20.100000000000001" customHeight="1" thickBot="1" x14ac:dyDescent="0.3">
      <c r="A11" s="33"/>
      <c r="B11" s="42" t="s">
        <v>15</v>
      </c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37" t="s">
        <v>43</v>
      </c>
      <c r="P11" s="38"/>
      <c r="Q11" s="39"/>
    </row>
    <row r="12" spans="1:17" ht="27.75" customHeight="1" thickBot="1" x14ac:dyDescent="0.3">
      <c r="A12" s="34"/>
      <c r="B12" s="43"/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  <c r="L12" s="10" t="s">
        <v>13</v>
      </c>
      <c r="M12" s="10" t="s">
        <v>13</v>
      </c>
      <c r="N12" s="10" t="s">
        <v>13</v>
      </c>
      <c r="O12" s="18" t="s">
        <v>12</v>
      </c>
      <c r="P12" s="10" t="s">
        <v>13</v>
      </c>
      <c r="Q12" s="10" t="s">
        <v>14</v>
      </c>
    </row>
    <row r="13" spans="1:17" ht="20.100000000000001" customHeight="1" thickBot="1" x14ac:dyDescent="0.3">
      <c r="A13" s="21" t="s">
        <v>21</v>
      </c>
      <c r="B13" s="22">
        <v>400</v>
      </c>
      <c r="C13" s="13">
        <v>228</v>
      </c>
      <c r="D13" s="13">
        <v>203</v>
      </c>
      <c r="E13" s="13">
        <v>236</v>
      </c>
      <c r="F13" s="13">
        <v>262</v>
      </c>
      <c r="G13" s="13">
        <v>294</v>
      </c>
      <c r="H13" s="13">
        <v>167</v>
      </c>
      <c r="I13" s="13">
        <v>276</v>
      </c>
      <c r="J13" s="13">
        <v>346</v>
      </c>
      <c r="K13" s="13">
        <v>260</v>
      </c>
      <c r="L13" s="13">
        <v>275</v>
      </c>
      <c r="M13" s="13">
        <v>203</v>
      </c>
      <c r="N13" s="13">
        <v>0</v>
      </c>
      <c r="O13" s="19">
        <f>B13*12</f>
        <v>4800</v>
      </c>
      <c r="P13" s="6">
        <f>SUM(C13:N13)</f>
        <v>2750</v>
      </c>
      <c r="Q13" s="11">
        <f>P13/O13</f>
        <v>0.57291666666666663</v>
      </c>
    </row>
    <row r="14" spans="1:17" ht="20.100000000000001" customHeight="1" thickBot="1" x14ac:dyDescent="0.3">
      <c r="A14" s="3" t="s">
        <v>20</v>
      </c>
      <c r="B14" s="22">
        <v>650</v>
      </c>
      <c r="C14" s="4">
        <v>563</v>
      </c>
      <c r="D14" s="13">
        <v>541</v>
      </c>
      <c r="E14" s="13">
        <v>623</v>
      </c>
      <c r="F14" s="13">
        <v>643</v>
      </c>
      <c r="G14" s="13">
        <v>747</v>
      </c>
      <c r="H14" s="13">
        <v>1187</v>
      </c>
      <c r="I14" s="13">
        <f>760+734</f>
        <v>1494</v>
      </c>
      <c r="J14" s="13">
        <v>803</v>
      </c>
      <c r="K14" s="13">
        <v>580</v>
      </c>
      <c r="L14" s="13">
        <v>587</v>
      </c>
      <c r="M14" s="13">
        <v>555</v>
      </c>
      <c r="N14" s="13">
        <v>0</v>
      </c>
      <c r="O14" s="19">
        <f>B14*12+1500</f>
        <v>9300</v>
      </c>
      <c r="P14" s="6">
        <f t="shared" ref="P14:P18" si="0">SUM(C14:N14)</f>
        <v>8323</v>
      </c>
      <c r="Q14" s="11">
        <f t="shared" ref="Q14:Q18" si="1">P14/O14</f>
        <v>0.89494623655913974</v>
      </c>
    </row>
    <row r="15" spans="1:17" ht="20.100000000000001" customHeight="1" thickBot="1" x14ac:dyDescent="0.3">
      <c r="A15" s="3" t="s">
        <v>19</v>
      </c>
      <c r="B15" s="22">
        <v>108</v>
      </c>
      <c r="C15" s="5">
        <v>169</v>
      </c>
      <c r="D15" s="13">
        <v>176</v>
      </c>
      <c r="E15" s="13">
        <v>180</v>
      </c>
      <c r="F15" s="13">
        <v>164</v>
      </c>
      <c r="G15" s="13">
        <v>157</v>
      </c>
      <c r="H15" s="13">
        <v>110</v>
      </c>
      <c r="I15" s="13">
        <v>176</v>
      </c>
      <c r="J15" s="13">
        <v>208</v>
      </c>
      <c r="K15" s="13">
        <v>195</v>
      </c>
      <c r="L15" s="13">
        <v>169</v>
      </c>
      <c r="M15" s="13">
        <v>161</v>
      </c>
      <c r="N15" s="13">
        <v>0</v>
      </c>
      <c r="O15" s="19">
        <f t="shared" ref="O15:O16" si="2">B15*12</f>
        <v>1296</v>
      </c>
      <c r="P15" s="6">
        <f t="shared" si="0"/>
        <v>1865</v>
      </c>
      <c r="Q15" s="11">
        <f t="shared" si="1"/>
        <v>1.4390432098765431</v>
      </c>
    </row>
    <row r="16" spans="1:17" ht="20.100000000000001" customHeight="1" thickBot="1" x14ac:dyDescent="0.3">
      <c r="A16" s="3" t="s">
        <v>18</v>
      </c>
      <c r="B16" s="22">
        <v>150</v>
      </c>
      <c r="C16" s="5">
        <v>184</v>
      </c>
      <c r="D16" s="13">
        <v>203</v>
      </c>
      <c r="E16" s="13">
        <v>312</v>
      </c>
      <c r="F16" s="13">
        <v>284</v>
      </c>
      <c r="G16" s="13">
        <v>281</v>
      </c>
      <c r="H16" s="13">
        <v>183</v>
      </c>
      <c r="I16" s="13">
        <v>208</v>
      </c>
      <c r="J16" s="13">
        <v>275</v>
      </c>
      <c r="K16" s="13">
        <v>279</v>
      </c>
      <c r="L16" s="13">
        <v>258</v>
      </c>
      <c r="M16" s="13">
        <v>254</v>
      </c>
      <c r="N16" s="13">
        <v>0</v>
      </c>
      <c r="O16" s="19">
        <f t="shared" si="2"/>
        <v>1800</v>
      </c>
      <c r="P16" s="6">
        <f t="shared" si="0"/>
        <v>2721</v>
      </c>
      <c r="Q16" s="11">
        <f t="shared" si="1"/>
        <v>1.5116666666666667</v>
      </c>
    </row>
    <row r="17" spans="1:17" ht="20.100000000000001" customHeight="1" thickBot="1" x14ac:dyDescent="0.3">
      <c r="A17" s="3" t="s">
        <v>17</v>
      </c>
      <c r="B17" s="22">
        <v>12</v>
      </c>
      <c r="C17" s="5">
        <v>8</v>
      </c>
      <c r="D17" s="13">
        <v>13</v>
      </c>
      <c r="E17" s="13">
        <v>11</v>
      </c>
      <c r="F17" s="13">
        <v>14</v>
      </c>
      <c r="G17" s="13">
        <v>10</v>
      </c>
      <c r="H17" s="13">
        <v>9</v>
      </c>
      <c r="I17" s="13">
        <v>6</v>
      </c>
      <c r="J17" s="13">
        <v>9</v>
      </c>
      <c r="K17" s="13">
        <v>4</v>
      </c>
      <c r="L17" s="13">
        <v>12</v>
      </c>
      <c r="M17" s="13">
        <v>12</v>
      </c>
      <c r="N17" s="13">
        <v>0</v>
      </c>
      <c r="O17" s="19">
        <f>B17*12</f>
        <v>144</v>
      </c>
      <c r="P17" s="6">
        <f t="shared" si="0"/>
        <v>108</v>
      </c>
      <c r="Q17" s="11">
        <f t="shared" si="1"/>
        <v>0.75</v>
      </c>
    </row>
    <row r="18" spans="1:17" ht="20.100000000000001" customHeight="1" thickBot="1" x14ac:dyDescent="0.3">
      <c r="A18" s="12" t="s">
        <v>30</v>
      </c>
      <c r="B18" s="22">
        <f t="shared" ref="B18:N18" si="3">SUM(B13:B17)</f>
        <v>1320</v>
      </c>
      <c r="C18" s="5">
        <f>SUM(C13:C17)</f>
        <v>1152</v>
      </c>
      <c r="D18" s="5">
        <f t="shared" si="3"/>
        <v>1136</v>
      </c>
      <c r="E18" s="5">
        <f t="shared" si="3"/>
        <v>1362</v>
      </c>
      <c r="F18" s="5">
        <f t="shared" si="3"/>
        <v>1367</v>
      </c>
      <c r="G18" s="5">
        <f>SUM(G13:G17)</f>
        <v>1489</v>
      </c>
      <c r="H18" s="5">
        <f>SUM(H13:H17)</f>
        <v>1656</v>
      </c>
      <c r="I18" s="5">
        <f t="shared" si="3"/>
        <v>2160</v>
      </c>
      <c r="J18" s="5">
        <f t="shared" si="3"/>
        <v>1641</v>
      </c>
      <c r="K18" s="5">
        <f t="shared" si="3"/>
        <v>1318</v>
      </c>
      <c r="L18" s="5">
        <f t="shared" si="3"/>
        <v>1301</v>
      </c>
      <c r="M18" s="5">
        <f t="shared" si="3"/>
        <v>1185</v>
      </c>
      <c r="N18" s="5">
        <f t="shared" si="3"/>
        <v>0</v>
      </c>
      <c r="O18" s="19">
        <f>SUM(O13:O17)</f>
        <v>17340</v>
      </c>
      <c r="P18" s="6">
        <f t="shared" si="0"/>
        <v>15767</v>
      </c>
      <c r="Q18" s="11">
        <f t="shared" si="1"/>
        <v>0.90928489042675897</v>
      </c>
    </row>
    <row r="19" spans="1:17" ht="20.100000000000001" customHeight="1" x14ac:dyDescent="0.25">
      <c r="A19" s="2"/>
    </row>
    <row r="20" spans="1:17" ht="20.100000000000001" customHeight="1" thickBot="1" x14ac:dyDescent="0.3">
      <c r="A20" s="45" t="s">
        <v>22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20.100000000000001" customHeight="1" thickBot="1" x14ac:dyDescent="0.3">
      <c r="A21" s="33"/>
      <c r="B21" s="35" t="s">
        <v>15</v>
      </c>
      <c r="C21" s="9" t="s">
        <v>0</v>
      </c>
      <c r="D21" s="9" t="s">
        <v>1</v>
      </c>
      <c r="E21" s="9" t="s">
        <v>2</v>
      </c>
      <c r="F21" s="9" t="s">
        <v>3</v>
      </c>
      <c r="G21" s="9" t="s">
        <v>4</v>
      </c>
      <c r="H21" s="9" t="s">
        <v>5</v>
      </c>
      <c r="I21" s="9" t="s">
        <v>6</v>
      </c>
      <c r="J21" s="9" t="s">
        <v>7</v>
      </c>
      <c r="K21" s="9" t="s">
        <v>8</v>
      </c>
      <c r="L21" s="9" t="s">
        <v>9</v>
      </c>
      <c r="M21" s="9" t="s">
        <v>10</v>
      </c>
      <c r="N21" s="9" t="s">
        <v>11</v>
      </c>
      <c r="O21" s="37" t="s">
        <v>43</v>
      </c>
      <c r="P21" s="38"/>
      <c r="Q21" s="39"/>
    </row>
    <row r="22" spans="1:17" ht="25.5" customHeight="1" thickBot="1" x14ac:dyDescent="0.3">
      <c r="A22" s="34"/>
      <c r="B22" s="36"/>
      <c r="C22" s="7" t="s">
        <v>13</v>
      </c>
      <c r="D22" s="7" t="s">
        <v>13</v>
      </c>
      <c r="E22" s="7" t="s">
        <v>13</v>
      </c>
      <c r="F22" s="7" t="s">
        <v>13</v>
      </c>
      <c r="G22" s="7" t="s">
        <v>13</v>
      </c>
      <c r="H22" s="7" t="s">
        <v>13</v>
      </c>
      <c r="I22" s="7" t="s">
        <v>13</v>
      </c>
      <c r="J22" s="7" t="s">
        <v>13</v>
      </c>
      <c r="K22" s="7" t="s">
        <v>13</v>
      </c>
      <c r="L22" s="7" t="s">
        <v>13</v>
      </c>
      <c r="M22" s="7" t="s">
        <v>13</v>
      </c>
      <c r="N22" s="7" t="s">
        <v>13</v>
      </c>
      <c r="O22" s="16" t="s">
        <v>12</v>
      </c>
      <c r="P22" s="7" t="s">
        <v>13</v>
      </c>
      <c r="Q22" s="7" t="s">
        <v>14</v>
      </c>
    </row>
    <row r="23" spans="1:17" ht="20.100000000000001" customHeight="1" thickBot="1" x14ac:dyDescent="0.3">
      <c r="A23" s="3" t="s">
        <v>23</v>
      </c>
      <c r="B23" s="5">
        <v>150</v>
      </c>
      <c r="C23" s="4">
        <v>189</v>
      </c>
      <c r="D23" s="13">
        <v>241</v>
      </c>
      <c r="E23" s="13">
        <v>222</v>
      </c>
      <c r="F23" s="13">
        <v>220</v>
      </c>
      <c r="G23" s="13">
        <v>246</v>
      </c>
      <c r="H23" s="13">
        <v>329</v>
      </c>
      <c r="I23" s="13">
        <f>184+419</f>
        <v>603</v>
      </c>
      <c r="J23" s="13">
        <v>291</v>
      </c>
      <c r="K23" s="13">
        <v>269</v>
      </c>
      <c r="L23" s="13">
        <v>277</v>
      </c>
      <c r="M23" s="13">
        <v>226</v>
      </c>
      <c r="N23" s="13">
        <v>0</v>
      </c>
      <c r="O23" s="19">
        <f>B23*12+500</f>
        <v>2300</v>
      </c>
      <c r="P23" s="6">
        <f>SUM(C23:N23)</f>
        <v>3113</v>
      </c>
      <c r="Q23" s="11">
        <f>P23/O23</f>
        <v>1.3534782608695652</v>
      </c>
    </row>
    <row r="24" spans="1:17" ht="20.100000000000001" customHeight="1" thickBot="1" x14ac:dyDescent="0.3">
      <c r="A24" s="3" t="s">
        <v>24</v>
      </c>
      <c r="B24" s="4">
        <v>250</v>
      </c>
      <c r="C24" s="4">
        <v>226</v>
      </c>
      <c r="D24" s="13">
        <v>211</v>
      </c>
      <c r="E24" s="13">
        <v>213</v>
      </c>
      <c r="F24" s="13">
        <v>272</v>
      </c>
      <c r="G24" s="13">
        <v>395</v>
      </c>
      <c r="H24" s="13">
        <v>406</v>
      </c>
      <c r="I24" s="13">
        <f>209+220</f>
        <v>429</v>
      </c>
      <c r="J24" s="13">
        <v>547</v>
      </c>
      <c r="K24" s="13">
        <v>501</v>
      </c>
      <c r="L24" s="13">
        <v>282</v>
      </c>
      <c r="M24" s="13">
        <v>257</v>
      </c>
      <c r="N24" s="13">
        <v>0</v>
      </c>
      <c r="O24" s="19">
        <f>B24*12+500</f>
        <v>3500</v>
      </c>
      <c r="P24" s="6">
        <f>SUM(C24:N24)</f>
        <v>3739</v>
      </c>
      <c r="Q24" s="11">
        <f>P24/O24</f>
        <v>1.0682857142857143</v>
      </c>
    </row>
    <row r="25" spans="1:17" ht="20.100000000000001" customHeight="1" thickBot="1" x14ac:dyDescent="0.3">
      <c r="A25" s="12" t="s">
        <v>30</v>
      </c>
      <c r="B25" s="5">
        <f>B24+B23</f>
        <v>400</v>
      </c>
      <c r="C25" s="5">
        <f t="shared" ref="C25:N25" si="4">C24+C23</f>
        <v>415</v>
      </c>
      <c r="D25" s="5">
        <f>D24+D23</f>
        <v>452</v>
      </c>
      <c r="E25" s="5">
        <f t="shared" si="4"/>
        <v>435</v>
      </c>
      <c r="F25" s="5">
        <f t="shared" si="4"/>
        <v>492</v>
      </c>
      <c r="G25" s="5">
        <f>G24+G23</f>
        <v>641</v>
      </c>
      <c r="H25" s="5">
        <f t="shared" ref="H25" si="5">H24+H23</f>
        <v>735</v>
      </c>
      <c r="I25" s="5">
        <f t="shared" si="4"/>
        <v>1032</v>
      </c>
      <c r="J25" s="5">
        <f t="shared" si="4"/>
        <v>838</v>
      </c>
      <c r="K25" s="5">
        <f t="shared" si="4"/>
        <v>770</v>
      </c>
      <c r="L25" s="5">
        <f t="shared" si="4"/>
        <v>559</v>
      </c>
      <c r="M25" s="5">
        <f t="shared" si="4"/>
        <v>483</v>
      </c>
      <c r="N25" s="5">
        <f t="shared" si="4"/>
        <v>0</v>
      </c>
      <c r="O25" s="19">
        <f>SUM(O23:O24)</f>
        <v>5800</v>
      </c>
      <c r="P25" s="6">
        <f>SUM(C25:N25)</f>
        <v>6852</v>
      </c>
      <c r="Q25" s="11">
        <f>P25/O25</f>
        <v>1.1813793103448276</v>
      </c>
    </row>
    <row r="26" spans="1:17" ht="20.100000000000001" customHeight="1" x14ac:dyDescent="0.25">
      <c r="A26" s="2"/>
    </row>
    <row r="27" spans="1:17" ht="20.100000000000001" customHeight="1" thickBot="1" x14ac:dyDescent="0.3">
      <c r="A27" s="45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ht="20.100000000000001" customHeight="1" thickBot="1" x14ac:dyDescent="0.3">
      <c r="A28" s="33"/>
      <c r="B28" s="35" t="s">
        <v>15</v>
      </c>
      <c r="C28" s="9" t="s">
        <v>0</v>
      </c>
      <c r="D28" s="9" t="s">
        <v>1</v>
      </c>
      <c r="E28" s="9" t="s">
        <v>2</v>
      </c>
      <c r="F28" s="9" t="s">
        <v>3</v>
      </c>
      <c r="G28" s="9" t="s">
        <v>4</v>
      </c>
      <c r="H28" s="9" t="s">
        <v>5</v>
      </c>
      <c r="I28" s="9" t="s">
        <v>6</v>
      </c>
      <c r="J28" s="9" t="s">
        <v>7</v>
      </c>
      <c r="K28" s="9" t="s">
        <v>8</v>
      </c>
      <c r="L28" s="9" t="s">
        <v>9</v>
      </c>
      <c r="M28" s="9" t="s">
        <v>10</v>
      </c>
      <c r="N28" s="9" t="s">
        <v>11</v>
      </c>
      <c r="O28" s="37" t="s">
        <v>43</v>
      </c>
      <c r="P28" s="38"/>
      <c r="Q28" s="39"/>
    </row>
    <row r="29" spans="1:17" ht="27.75" customHeight="1" thickBot="1" x14ac:dyDescent="0.3">
      <c r="A29" s="34"/>
      <c r="B29" s="36"/>
      <c r="C29" s="7" t="s">
        <v>13</v>
      </c>
      <c r="D29" s="7" t="s">
        <v>13</v>
      </c>
      <c r="E29" s="7" t="s">
        <v>13</v>
      </c>
      <c r="F29" s="7" t="s">
        <v>13</v>
      </c>
      <c r="G29" s="7" t="s">
        <v>13</v>
      </c>
      <c r="H29" s="7" t="s">
        <v>13</v>
      </c>
      <c r="I29" s="7" t="s">
        <v>13</v>
      </c>
      <c r="J29" s="7" t="s">
        <v>13</v>
      </c>
      <c r="K29" s="7" t="s">
        <v>13</v>
      </c>
      <c r="L29" s="7" t="s">
        <v>13</v>
      </c>
      <c r="M29" s="7" t="s">
        <v>13</v>
      </c>
      <c r="N29" s="7" t="s">
        <v>13</v>
      </c>
      <c r="O29" s="16" t="s">
        <v>12</v>
      </c>
      <c r="P29" s="7" t="s">
        <v>13</v>
      </c>
      <c r="Q29" s="7" t="s">
        <v>14</v>
      </c>
    </row>
    <row r="30" spans="1:17" ht="20.100000000000001" customHeight="1" thickBot="1" x14ac:dyDescent="0.3">
      <c r="A30" s="3" t="s">
        <v>26</v>
      </c>
      <c r="B30" s="5">
        <v>11000</v>
      </c>
      <c r="C30" s="5">
        <v>11076</v>
      </c>
      <c r="D30" s="5">
        <v>10668</v>
      </c>
      <c r="E30" s="5">
        <v>10410</v>
      </c>
      <c r="F30" s="5">
        <v>11717</v>
      </c>
      <c r="G30" s="5">
        <v>11617</v>
      </c>
      <c r="H30" s="5">
        <v>13096</v>
      </c>
      <c r="I30" s="5">
        <v>14671</v>
      </c>
      <c r="J30" s="5">
        <v>13603</v>
      </c>
      <c r="K30" s="5">
        <v>12058</v>
      </c>
      <c r="L30" s="5">
        <v>11703</v>
      </c>
      <c r="M30" s="22">
        <v>10640</v>
      </c>
      <c r="N30" s="13">
        <v>0</v>
      </c>
      <c r="O30" s="19">
        <f>B30*12</f>
        <v>132000</v>
      </c>
      <c r="P30" s="6">
        <f>SUM(C30:N30)</f>
        <v>131259</v>
      </c>
      <c r="Q30" s="11">
        <f>P30/O30</f>
        <v>0.99438636363636368</v>
      </c>
    </row>
    <row r="31" spans="1:17" ht="20.100000000000001" customHeight="1" thickBot="1" x14ac:dyDescent="0.3">
      <c r="A31" s="3" t="s">
        <v>27</v>
      </c>
      <c r="B31" s="5">
        <v>6670</v>
      </c>
      <c r="C31" s="5">
        <v>7023</v>
      </c>
      <c r="D31" s="5">
        <v>7120</v>
      </c>
      <c r="E31" s="5">
        <v>7020</v>
      </c>
      <c r="F31" s="5">
        <v>7611</v>
      </c>
      <c r="G31" s="5">
        <v>9148</v>
      </c>
      <c r="H31" s="5">
        <v>10065</v>
      </c>
      <c r="I31" s="5">
        <v>8807</v>
      </c>
      <c r="J31" s="5">
        <v>10368</v>
      </c>
      <c r="K31" s="5">
        <v>8927</v>
      </c>
      <c r="L31" s="5">
        <v>9452</v>
      </c>
      <c r="M31" s="22">
        <v>7203</v>
      </c>
      <c r="N31" s="13">
        <v>0</v>
      </c>
      <c r="O31" s="19">
        <f t="shared" ref="O31:O33" si="6">B31*12</f>
        <v>80040</v>
      </c>
      <c r="P31" s="6">
        <f t="shared" ref="P31:P34" si="7">SUM(C31:N31)</f>
        <v>92744</v>
      </c>
      <c r="Q31" s="11">
        <f>P31/O31</f>
        <v>1.1587206396801599</v>
      </c>
    </row>
    <row r="32" spans="1:17" ht="20.100000000000001" customHeight="1" thickBot="1" x14ac:dyDescent="0.3">
      <c r="A32" s="3" t="s">
        <v>28</v>
      </c>
      <c r="B32" s="5">
        <v>3000</v>
      </c>
      <c r="C32" s="5">
        <v>2452</v>
      </c>
      <c r="D32" s="5">
        <v>2583</v>
      </c>
      <c r="E32" s="5">
        <v>2300</v>
      </c>
      <c r="F32" s="5">
        <v>2204</v>
      </c>
      <c r="G32" s="5">
        <v>2477</v>
      </c>
      <c r="H32" s="5">
        <v>2081</v>
      </c>
      <c r="I32" s="5">
        <v>2278</v>
      </c>
      <c r="J32" s="5">
        <v>2309</v>
      </c>
      <c r="K32" s="5">
        <v>2356</v>
      </c>
      <c r="L32" s="5">
        <v>2655</v>
      </c>
      <c r="M32" s="22">
        <v>2339</v>
      </c>
      <c r="N32" s="13">
        <v>0</v>
      </c>
      <c r="O32" s="19">
        <f t="shared" si="6"/>
        <v>36000</v>
      </c>
      <c r="P32" s="6">
        <f>SUM(C32:N32)</f>
        <v>26034</v>
      </c>
      <c r="Q32" s="11">
        <f t="shared" ref="Q32:Q33" si="8">P32/O32</f>
        <v>0.72316666666666662</v>
      </c>
    </row>
    <row r="33" spans="1:17" ht="20.100000000000001" customHeight="1" thickBot="1" x14ac:dyDescent="0.3">
      <c r="A33" s="3" t="s">
        <v>29</v>
      </c>
      <c r="B33" s="5">
        <v>200</v>
      </c>
      <c r="C33" s="5">
        <v>162</v>
      </c>
      <c r="D33" s="5">
        <v>159</v>
      </c>
      <c r="E33" s="5">
        <v>140</v>
      </c>
      <c r="F33" s="5">
        <v>134</v>
      </c>
      <c r="G33" s="5">
        <v>185</v>
      </c>
      <c r="H33" s="5">
        <v>261</v>
      </c>
      <c r="I33" s="5">
        <v>685</v>
      </c>
      <c r="J33" s="5">
        <v>461</v>
      </c>
      <c r="K33" s="5">
        <v>376</v>
      </c>
      <c r="L33" s="5">
        <v>147</v>
      </c>
      <c r="M33" s="13">
        <v>131</v>
      </c>
      <c r="N33" s="13">
        <v>0</v>
      </c>
      <c r="O33" s="19">
        <f t="shared" si="6"/>
        <v>2400</v>
      </c>
      <c r="P33" s="6">
        <f t="shared" si="7"/>
        <v>2841</v>
      </c>
      <c r="Q33" s="11">
        <f t="shared" si="8"/>
        <v>1.1837500000000001</v>
      </c>
    </row>
    <row r="34" spans="1:17" ht="20.100000000000001" customHeight="1" thickBot="1" x14ac:dyDescent="0.3">
      <c r="A34" s="12" t="s">
        <v>30</v>
      </c>
      <c r="B34" s="5">
        <f>B31+B30+B32+B33</f>
        <v>20870</v>
      </c>
      <c r="C34" s="5">
        <f>C31+C30+C32+C33</f>
        <v>20713</v>
      </c>
      <c r="D34" s="5">
        <f>D31+D30+D32+D33</f>
        <v>20530</v>
      </c>
      <c r="E34" s="5">
        <f t="shared" ref="E34:N34" si="9">E31+E30+E32+E33</f>
        <v>19870</v>
      </c>
      <c r="F34" s="5">
        <f t="shared" si="9"/>
        <v>21666</v>
      </c>
      <c r="G34" s="5">
        <f>G31+G30+G32+G33</f>
        <v>23427</v>
      </c>
      <c r="H34" s="5">
        <f t="shared" ref="H34" si="10">H31+H30+H32+H33</f>
        <v>25503</v>
      </c>
      <c r="I34" s="5">
        <f t="shared" si="9"/>
        <v>26441</v>
      </c>
      <c r="J34" s="5">
        <f t="shared" si="9"/>
        <v>26741</v>
      </c>
      <c r="K34" s="5">
        <f t="shared" si="9"/>
        <v>23717</v>
      </c>
      <c r="L34" s="5">
        <f t="shared" si="9"/>
        <v>23957</v>
      </c>
      <c r="M34" s="5">
        <f t="shared" si="9"/>
        <v>20313</v>
      </c>
      <c r="N34" s="5">
        <f t="shared" si="9"/>
        <v>0</v>
      </c>
      <c r="O34" s="19">
        <f>B34*12</f>
        <v>250440</v>
      </c>
      <c r="P34" s="6">
        <f t="shared" si="7"/>
        <v>252878</v>
      </c>
      <c r="Q34" s="11">
        <f>P34/O34</f>
        <v>1.0097348666347228</v>
      </c>
    </row>
    <row r="35" spans="1:17" ht="20.100000000000001" customHeight="1" x14ac:dyDescent="0.25">
      <c r="A35" s="2"/>
    </row>
    <row r="36" spans="1:17" ht="20.100000000000001" customHeight="1" thickBot="1" x14ac:dyDescent="0.3">
      <c r="A36" s="45" t="s">
        <v>34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ht="20.100000000000001" customHeight="1" thickBot="1" x14ac:dyDescent="0.3">
      <c r="A37" s="33"/>
      <c r="B37" s="35" t="s">
        <v>15</v>
      </c>
      <c r="C37" s="9" t="s">
        <v>0</v>
      </c>
      <c r="D37" s="9" t="s">
        <v>1</v>
      </c>
      <c r="E37" s="9" t="s">
        <v>2</v>
      </c>
      <c r="F37" s="9" t="s">
        <v>3</v>
      </c>
      <c r="G37" s="9" t="s">
        <v>4</v>
      </c>
      <c r="H37" s="9" t="s">
        <v>5</v>
      </c>
      <c r="I37" s="9" t="s">
        <v>6</v>
      </c>
      <c r="J37" s="9" t="s">
        <v>7</v>
      </c>
      <c r="K37" s="9" t="s">
        <v>8</v>
      </c>
      <c r="L37" s="9" t="s">
        <v>9</v>
      </c>
      <c r="M37" s="9" t="s">
        <v>10</v>
      </c>
      <c r="N37" s="9" t="s">
        <v>11</v>
      </c>
      <c r="O37" s="37" t="s">
        <v>43</v>
      </c>
      <c r="P37" s="38"/>
      <c r="Q37" s="39"/>
    </row>
    <row r="38" spans="1:17" ht="27" customHeight="1" thickBot="1" x14ac:dyDescent="0.3">
      <c r="A38" s="34"/>
      <c r="B38" s="36"/>
      <c r="C38" s="7" t="s">
        <v>13</v>
      </c>
      <c r="D38" s="7" t="s">
        <v>13</v>
      </c>
      <c r="E38" s="7" t="s">
        <v>13</v>
      </c>
      <c r="F38" s="7" t="s">
        <v>13</v>
      </c>
      <c r="G38" s="7" t="s">
        <v>13</v>
      </c>
      <c r="H38" s="7" t="s">
        <v>13</v>
      </c>
      <c r="I38" s="7" t="s">
        <v>13</v>
      </c>
      <c r="J38" s="7" t="s">
        <v>13</v>
      </c>
      <c r="K38" s="7" t="s">
        <v>13</v>
      </c>
      <c r="L38" s="7" t="s">
        <v>13</v>
      </c>
      <c r="M38" s="7" t="s">
        <v>13</v>
      </c>
      <c r="N38" s="7" t="s">
        <v>13</v>
      </c>
      <c r="O38" s="16" t="s">
        <v>12</v>
      </c>
      <c r="P38" s="7" t="s">
        <v>13</v>
      </c>
      <c r="Q38" s="7" t="s">
        <v>14</v>
      </c>
    </row>
    <row r="39" spans="1:17" ht="20.100000000000001" customHeight="1" thickBot="1" x14ac:dyDescent="0.3">
      <c r="A39" s="3" t="s">
        <v>31</v>
      </c>
      <c r="B39" s="5">
        <v>1700</v>
      </c>
      <c r="C39" s="5">
        <v>1579</v>
      </c>
      <c r="D39" s="5">
        <v>1523</v>
      </c>
      <c r="E39" s="5">
        <v>1761</v>
      </c>
      <c r="F39" s="5">
        <v>1789</v>
      </c>
      <c r="G39" s="5">
        <v>1680</v>
      </c>
      <c r="H39" s="5">
        <v>1582</v>
      </c>
      <c r="I39" s="5">
        <v>1613</v>
      </c>
      <c r="J39" s="5">
        <v>1725</v>
      </c>
      <c r="K39" s="5">
        <v>1554</v>
      </c>
      <c r="L39" s="5">
        <v>1556</v>
      </c>
      <c r="M39" s="5">
        <v>1469</v>
      </c>
      <c r="N39" s="5">
        <v>0</v>
      </c>
      <c r="O39" s="19">
        <f>B39*12</f>
        <v>20400</v>
      </c>
      <c r="P39" s="6">
        <f>SUM(C39:N39)</f>
        <v>17831</v>
      </c>
      <c r="Q39" s="11">
        <f>P39/O39</f>
        <v>0.87406862745098035</v>
      </c>
    </row>
    <row r="40" spans="1:17" ht="20.100000000000001" customHeight="1" thickBot="1" x14ac:dyDescent="0.3">
      <c r="A40" s="12" t="s">
        <v>30</v>
      </c>
      <c r="B40" s="5">
        <f>B39</f>
        <v>1700</v>
      </c>
      <c r="C40" s="5">
        <f t="shared" ref="C40:P40" si="11">C39</f>
        <v>1579</v>
      </c>
      <c r="D40" s="5">
        <f t="shared" si="11"/>
        <v>1523</v>
      </c>
      <c r="E40" s="5">
        <f t="shared" si="11"/>
        <v>1761</v>
      </c>
      <c r="F40" s="5">
        <f t="shared" si="11"/>
        <v>1789</v>
      </c>
      <c r="G40" s="5">
        <f t="shared" si="11"/>
        <v>1680</v>
      </c>
      <c r="H40" s="5">
        <f t="shared" ref="H40" si="12">H39</f>
        <v>1582</v>
      </c>
      <c r="I40" s="5">
        <f t="shared" si="11"/>
        <v>1613</v>
      </c>
      <c r="J40" s="5">
        <f t="shared" si="11"/>
        <v>1725</v>
      </c>
      <c r="K40" s="5">
        <f t="shared" si="11"/>
        <v>1554</v>
      </c>
      <c r="L40" s="5">
        <f t="shared" si="11"/>
        <v>1556</v>
      </c>
      <c r="M40" s="5">
        <f t="shared" si="11"/>
        <v>1469</v>
      </c>
      <c r="N40" s="5">
        <f t="shared" si="11"/>
        <v>0</v>
      </c>
      <c r="O40" s="19">
        <f>B40*12</f>
        <v>20400</v>
      </c>
      <c r="P40" s="6">
        <f t="shared" si="11"/>
        <v>17831</v>
      </c>
      <c r="Q40" s="11">
        <f>P40/O40</f>
        <v>0.87406862745098035</v>
      </c>
    </row>
    <row r="41" spans="1:17" ht="20.100000000000001" customHeight="1" x14ac:dyDescent="0.25">
      <c r="A41" s="2"/>
    </row>
    <row r="42" spans="1:17" ht="20.100000000000001" customHeight="1" thickBot="1" x14ac:dyDescent="0.3">
      <c r="A42" s="45" t="s">
        <v>39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ht="20.100000000000001" customHeight="1" thickBot="1" x14ac:dyDescent="0.3">
      <c r="A43" s="33"/>
      <c r="B43" s="35" t="s">
        <v>15</v>
      </c>
      <c r="C43" s="9" t="s">
        <v>0</v>
      </c>
      <c r="D43" s="9" t="s">
        <v>1</v>
      </c>
      <c r="E43" s="9" t="s">
        <v>2</v>
      </c>
      <c r="F43" s="9" t="s">
        <v>3</v>
      </c>
      <c r="G43" s="9" t="s">
        <v>4</v>
      </c>
      <c r="H43" s="9" t="s">
        <v>5</v>
      </c>
      <c r="I43" s="9" t="s">
        <v>6</v>
      </c>
      <c r="J43" s="9" t="s">
        <v>7</v>
      </c>
      <c r="K43" s="9" t="s">
        <v>8</v>
      </c>
      <c r="L43" s="9" t="s">
        <v>9</v>
      </c>
      <c r="M43" s="9" t="s">
        <v>10</v>
      </c>
      <c r="N43" s="9" t="s">
        <v>11</v>
      </c>
      <c r="O43" s="37" t="s">
        <v>43</v>
      </c>
      <c r="P43" s="38"/>
      <c r="Q43" s="39"/>
    </row>
    <row r="44" spans="1:17" ht="25.5" customHeight="1" thickBot="1" x14ac:dyDescent="0.3">
      <c r="A44" s="34"/>
      <c r="B44" s="36"/>
      <c r="C44" s="7" t="s">
        <v>13</v>
      </c>
      <c r="D44" s="7" t="s">
        <v>13</v>
      </c>
      <c r="E44" s="7" t="s">
        <v>13</v>
      </c>
      <c r="F44" s="7" t="s">
        <v>13</v>
      </c>
      <c r="G44" s="7" t="s">
        <v>13</v>
      </c>
      <c r="H44" s="7" t="s">
        <v>13</v>
      </c>
      <c r="I44" s="7" t="s">
        <v>13</v>
      </c>
      <c r="J44" s="7" t="s">
        <v>13</v>
      </c>
      <c r="K44" s="7" t="s">
        <v>13</v>
      </c>
      <c r="L44" s="7" t="s">
        <v>13</v>
      </c>
      <c r="M44" s="7" t="s">
        <v>13</v>
      </c>
      <c r="N44" s="7" t="s">
        <v>13</v>
      </c>
      <c r="O44" s="16" t="s">
        <v>12</v>
      </c>
      <c r="P44" s="7" t="s">
        <v>13</v>
      </c>
      <c r="Q44" s="7" t="s">
        <v>14</v>
      </c>
    </row>
    <row r="45" spans="1:17" ht="20.100000000000001" customHeight="1" thickBot="1" x14ac:dyDescent="0.3">
      <c r="A45" s="3" t="s">
        <v>40</v>
      </c>
      <c r="B45" s="6">
        <v>3420</v>
      </c>
      <c r="C45" s="5">
        <v>3396</v>
      </c>
      <c r="D45" s="5">
        <v>3301</v>
      </c>
      <c r="E45" s="5">
        <v>3408</v>
      </c>
      <c r="F45" s="5">
        <v>3363</v>
      </c>
      <c r="G45" s="5">
        <v>3503</v>
      </c>
      <c r="H45" s="5">
        <v>3279</v>
      </c>
      <c r="I45" s="5">
        <v>3581</v>
      </c>
      <c r="J45" s="5">
        <v>3677</v>
      </c>
      <c r="K45" s="5">
        <v>3532</v>
      </c>
      <c r="L45" s="5">
        <v>3860</v>
      </c>
      <c r="M45" s="5">
        <v>3758</v>
      </c>
      <c r="N45" s="5">
        <v>0</v>
      </c>
      <c r="O45" s="6">
        <f>B45*12</f>
        <v>41040</v>
      </c>
      <c r="P45" s="6">
        <f>SUM(C45:N45)</f>
        <v>38658</v>
      </c>
      <c r="Q45" s="11">
        <f>P45/O45</f>
        <v>0.94195906432748533</v>
      </c>
    </row>
    <row r="46" spans="1:17" ht="20.100000000000001" customHeight="1" thickBot="1" x14ac:dyDescent="0.3">
      <c r="A46" s="12" t="s">
        <v>30</v>
      </c>
      <c r="B46" s="5">
        <f>B45</f>
        <v>3420</v>
      </c>
      <c r="C46" s="5">
        <f>C45</f>
        <v>3396</v>
      </c>
      <c r="D46" s="5">
        <f t="shared" ref="D46:N46" si="13">D45</f>
        <v>3301</v>
      </c>
      <c r="E46" s="5">
        <f t="shared" si="13"/>
        <v>3408</v>
      </c>
      <c r="F46" s="5">
        <f t="shared" si="13"/>
        <v>3363</v>
      </c>
      <c r="G46" s="5">
        <f>G45</f>
        <v>3503</v>
      </c>
      <c r="H46" s="5">
        <f t="shared" ref="H46" si="14">H45</f>
        <v>3279</v>
      </c>
      <c r="I46" s="5">
        <f t="shared" si="13"/>
        <v>3581</v>
      </c>
      <c r="J46" s="5">
        <f t="shared" si="13"/>
        <v>3677</v>
      </c>
      <c r="K46" s="5">
        <f t="shared" si="13"/>
        <v>3532</v>
      </c>
      <c r="L46" s="5">
        <f t="shared" si="13"/>
        <v>3860</v>
      </c>
      <c r="M46" s="5">
        <f t="shared" si="13"/>
        <v>3758</v>
      </c>
      <c r="N46" s="5">
        <f t="shared" si="13"/>
        <v>0</v>
      </c>
      <c r="O46" s="6">
        <f>B46*12</f>
        <v>41040</v>
      </c>
      <c r="P46" s="6">
        <f>P45</f>
        <v>38658</v>
      </c>
      <c r="Q46" s="11">
        <f>P46/O46</f>
        <v>0.94195906432748533</v>
      </c>
    </row>
    <row r="47" spans="1:17" ht="20.100000000000001" customHeight="1" x14ac:dyDescent="0.25">
      <c r="A47" s="2"/>
    </row>
    <row r="48" spans="1:17" ht="20.100000000000001" customHeight="1" thickBot="1" x14ac:dyDescent="0.3">
      <c r="A48" s="45" t="s">
        <v>32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ht="20.100000000000001" customHeight="1" thickBot="1" x14ac:dyDescent="0.3">
      <c r="A49" s="33"/>
      <c r="B49" s="35" t="s">
        <v>15</v>
      </c>
      <c r="C49" s="9" t="s">
        <v>0</v>
      </c>
      <c r="D49" s="9" t="s">
        <v>1</v>
      </c>
      <c r="E49" s="9" t="s">
        <v>2</v>
      </c>
      <c r="F49" s="9" t="s">
        <v>3</v>
      </c>
      <c r="G49" s="9" t="s">
        <v>4</v>
      </c>
      <c r="H49" s="9" t="s">
        <v>5</v>
      </c>
      <c r="I49" s="9" t="s">
        <v>6</v>
      </c>
      <c r="J49" s="9" t="s">
        <v>7</v>
      </c>
      <c r="K49" s="9" t="s">
        <v>8</v>
      </c>
      <c r="L49" s="9" t="s">
        <v>9</v>
      </c>
      <c r="M49" s="9" t="s">
        <v>10</v>
      </c>
      <c r="N49" s="9" t="s">
        <v>11</v>
      </c>
      <c r="O49" s="37" t="s">
        <v>43</v>
      </c>
      <c r="P49" s="38"/>
      <c r="Q49" s="39"/>
    </row>
    <row r="50" spans="1:17" ht="30.75" customHeight="1" thickBot="1" x14ac:dyDescent="0.3">
      <c r="A50" s="34"/>
      <c r="B50" s="36"/>
      <c r="C50" s="7" t="s">
        <v>13</v>
      </c>
      <c r="D50" s="7" t="s">
        <v>13</v>
      </c>
      <c r="E50" s="7" t="s">
        <v>13</v>
      </c>
      <c r="F50" s="7" t="s">
        <v>13</v>
      </c>
      <c r="G50" s="7" t="s">
        <v>13</v>
      </c>
      <c r="H50" s="7" t="s">
        <v>13</v>
      </c>
      <c r="I50" s="7" t="s">
        <v>13</v>
      </c>
      <c r="J50" s="7" t="s">
        <v>13</v>
      </c>
      <c r="K50" s="7" t="s">
        <v>13</v>
      </c>
      <c r="L50" s="7" t="s">
        <v>13</v>
      </c>
      <c r="M50" s="7" t="s">
        <v>13</v>
      </c>
      <c r="N50" s="7" t="s">
        <v>13</v>
      </c>
      <c r="O50" s="16" t="s">
        <v>12</v>
      </c>
      <c r="P50" s="7" t="s">
        <v>13</v>
      </c>
      <c r="Q50" s="7" t="s">
        <v>14</v>
      </c>
    </row>
    <row r="51" spans="1:17" ht="20.100000000000001" customHeight="1" thickBot="1" x14ac:dyDescent="0.3">
      <c r="A51" s="3" t="s">
        <v>33</v>
      </c>
      <c r="B51" s="4">
        <v>180</v>
      </c>
      <c r="C51" s="4">
        <v>260</v>
      </c>
      <c r="D51" s="13">
        <v>236</v>
      </c>
      <c r="E51" s="13">
        <v>298</v>
      </c>
      <c r="F51" s="13">
        <v>259</v>
      </c>
      <c r="G51" s="13">
        <v>224</v>
      </c>
      <c r="H51" s="13">
        <v>226</v>
      </c>
      <c r="I51" s="13">
        <v>220</v>
      </c>
      <c r="J51" s="13">
        <v>240</v>
      </c>
      <c r="K51" s="13">
        <v>258</v>
      </c>
      <c r="L51" s="13">
        <v>317</v>
      </c>
      <c r="M51" s="13">
        <v>204</v>
      </c>
      <c r="N51" s="13">
        <v>0</v>
      </c>
      <c r="O51" s="19">
        <f>B51*12</f>
        <v>2160</v>
      </c>
      <c r="P51" s="6">
        <f>SUM(C51:N51)</f>
        <v>2742</v>
      </c>
      <c r="Q51" s="11">
        <f>P51/O51</f>
        <v>1.2694444444444444</v>
      </c>
    </row>
    <row r="52" spans="1:17" ht="20.100000000000001" customHeight="1" thickBot="1" x14ac:dyDescent="0.3">
      <c r="A52" s="12" t="s">
        <v>30</v>
      </c>
      <c r="B52" s="4">
        <f>B51</f>
        <v>180</v>
      </c>
      <c r="C52" s="4">
        <f t="shared" ref="C52:N52" si="15">C51</f>
        <v>260</v>
      </c>
      <c r="D52" s="4">
        <f t="shared" si="15"/>
        <v>236</v>
      </c>
      <c r="E52" s="4">
        <f t="shared" si="15"/>
        <v>298</v>
      </c>
      <c r="F52" s="4">
        <f t="shared" si="15"/>
        <v>259</v>
      </c>
      <c r="G52" s="4">
        <f t="shared" si="15"/>
        <v>224</v>
      </c>
      <c r="H52" s="4">
        <f t="shared" ref="H52" si="16">H51</f>
        <v>226</v>
      </c>
      <c r="I52" s="4">
        <f t="shared" si="15"/>
        <v>220</v>
      </c>
      <c r="J52" s="4">
        <f t="shared" si="15"/>
        <v>240</v>
      </c>
      <c r="K52" s="4">
        <f t="shared" si="15"/>
        <v>258</v>
      </c>
      <c r="L52" s="4">
        <f t="shared" si="15"/>
        <v>317</v>
      </c>
      <c r="M52" s="4">
        <f t="shared" si="15"/>
        <v>204</v>
      </c>
      <c r="N52" s="4">
        <f t="shared" si="15"/>
        <v>0</v>
      </c>
      <c r="O52" s="19">
        <f>B52*12</f>
        <v>2160</v>
      </c>
      <c r="P52" s="6">
        <f>P51</f>
        <v>2742</v>
      </c>
      <c r="Q52" s="11">
        <f>P52/O52</f>
        <v>1.2694444444444444</v>
      </c>
    </row>
    <row r="53" spans="1:17" ht="20.100000000000001" customHeight="1" x14ac:dyDescent="0.25">
      <c r="A53" s="2"/>
    </row>
    <row r="54" spans="1:17" ht="20.100000000000001" customHeight="1" thickBot="1" x14ac:dyDescent="0.3">
      <c r="A54" s="44" t="s">
        <v>35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ht="20.100000000000001" customHeight="1" thickBot="1" x14ac:dyDescent="0.3">
      <c r="A55" s="40"/>
      <c r="B55" s="42" t="s">
        <v>15</v>
      </c>
      <c r="C55" s="15" t="s">
        <v>0</v>
      </c>
      <c r="D55" s="15" t="s">
        <v>1</v>
      </c>
      <c r="E55" s="15" t="s">
        <v>2</v>
      </c>
      <c r="F55" s="15" t="s">
        <v>3</v>
      </c>
      <c r="G55" s="15" t="s">
        <v>4</v>
      </c>
      <c r="H55" s="15" t="s">
        <v>5</v>
      </c>
      <c r="I55" s="15" t="s">
        <v>6</v>
      </c>
      <c r="J55" s="15" t="s">
        <v>7</v>
      </c>
      <c r="K55" s="15" t="s">
        <v>8</v>
      </c>
      <c r="L55" s="15" t="s">
        <v>9</v>
      </c>
      <c r="M55" s="15" t="s">
        <v>10</v>
      </c>
      <c r="N55" s="15" t="s">
        <v>11</v>
      </c>
      <c r="O55" s="46" t="s">
        <v>43</v>
      </c>
      <c r="P55" s="47"/>
      <c r="Q55" s="48"/>
    </row>
    <row r="56" spans="1:17" ht="25.5" customHeight="1" thickBot="1" x14ac:dyDescent="0.3">
      <c r="A56" s="41"/>
      <c r="B56" s="43"/>
      <c r="C56" s="16" t="s">
        <v>13</v>
      </c>
      <c r="D56" s="16" t="s">
        <v>13</v>
      </c>
      <c r="E56" s="16" t="s">
        <v>13</v>
      </c>
      <c r="F56" s="16" t="s">
        <v>13</v>
      </c>
      <c r="G56" s="16" t="s">
        <v>13</v>
      </c>
      <c r="H56" s="16" t="s">
        <v>13</v>
      </c>
      <c r="I56" s="16" t="s">
        <v>13</v>
      </c>
      <c r="J56" s="16" t="s">
        <v>13</v>
      </c>
      <c r="K56" s="16" t="s">
        <v>13</v>
      </c>
      <c r="L56" s="16" t="s">
        <v>13</v>
      </c>
      <c r="M56" s="16" t="s">
        <v>13</v>
      </c>
      <c r="N56" s="16" t="s">
        <v>13</v>
      </c>
      <c r="O56" s="16" t="s">
        <v>12</v>
      </c>
      <c r="P56" s="16" t="s">
        <v>13</v>
      </c>
      <c r="Q56" s="16" t="s">
        <v>14</v>
      </c>
    </row>
    <row r="57" spans="1:17" ht="20.100000000000001" customHeight="1" thickBot="1" x14ac:dyDescent="0.3">
      <c r="A57" s="21" t="s">
        <v>31</v>
      </c>
      <c r="B57" s="13">
        <v>200</v>
      </c>
      <c r="C57" s="13">
        <v>261</v>
      </c>
      <c r="D57" s="13">
        <v>248</v>
      </c>
      <c r="E57" s="13">
        <v>230</v>
      </c>
      <c r="F57" s="13">
        <v>303</v>
      </c>
      <c r="G57" s="13">
        <v>314</v>
      </c>
      <c r="H57" s="13">
        <v>192</v>
      </c>
      <c r="I57" s="13">
        <v>291</v>
      </c>
      <c r="J57" s="13">
        <v>266</v>
      </c>
      <c r="K57" s="13">
        <v>250</v>
      </c>
      <c r="L57" s="13">
        <v>210</v>
      </c>
      <c r="M57" s="13">
        <v>206</v>
      </c>
      <c r="N57" s="13">
        <v>0</v>
      </c>
      <c r="O57" s="19">
        <f>B57*12</f>
        <v>2400</v>
      </c>
      <c r="P57" s="19">
        <f>SUM(C57:N57)</f>
        <v>2771</v>
      </c>
      <c r="Q57" s="31">
        <f>P57/O57</f>
        <v>1.1545833333333333</v>
      </c>
    </row>
    <row r="58" spans="1:17" ht="20.100000000000001" customHeight="1" thickBot="1" x14ac:dyDescent="0.3">
      <c r="A58" s="32" t="s">
        <v>41</v>
      </c>
      <c r="B58" s="13">
        <f>B57</f>
        <v>200</v>
      </c>
      <c r="C58" s="13">
        <f t="shared" ref="C58:P58" si="17">C57</f>
        <v>261</v>
      </c>
      <c r="D58" s="13">
        <f t="shared" si="17"/>
        <v>248</v>
      </c>
      <c r="E58" s="13">
        <f t="shared" si="17"/>
        <v>230</v>
      </c>
      <c r="F58" s="13">
        <f t="shared" si="17"/>
        <v>303</v>
      </c>
      <c r="G58" s="13">
        <f t="shared" si="17"/>
        <v>314</v>
      </c>
      <c r="H58" s="13">
        <f t="shared" si="17"/>
        <v>192</v>
      </c>
      <c r="I58" s="13">
        <f t="shared" si="17"/>
        <v>291</v>
      </c>
      <c r="J58" s="13">
        <f t="shared" si="17"/>
        <v>266</v>
      </c>
      <c r="K58" s="13">
        <f t="shared" si="17"/>
        <v>250</v>
      </c>
      <c r="L58" s="13">
        <f t="shared" si="17"/>
        <v>210</v>
      </c>
      <c r="M58" s="13">
        <f t="shared" si="17"/>
        <v>206</v>
      </c>
      <c r="N58" s="13">
        <f t="shared" si="17"/>
        <v>0</v>
      </c>
      <c r="O58" s="19">
        <f>B58*12</f>
        <v>2400</v>
      </c>
      <c r="P58" s="19">
        <f t="shared" si="17"/>
        <v>2771</v>
      </c>
      <c r="Q58" s="31">
        <f>P58/O58</f>
        <v>1.1545833333333333</v>
      </c>
    </row>
    <row r="59" spans="1:17" ht="20.100000000000001" customHeight="1" x14ac:dyDescent="0.25">
      <c r="A59" s="2"/>
    </row>
    <row r="60" spans="1:17" ht="20.100000000000001" customHeight="1" thickBot="1" x14ac:dyDescent="0.3">
      <c r="A60" s="45" t="s">
        <v>36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 ht="20.100000000000001" customHeight="1" thickBot="1" x14ac:dyDescent="0.3">
      <c r="A61" s="33"/>
      <c r="B61" s="35" t="s">
        <v>15</v>
      </c>
      <c r="C61" s="9" t="s">
        <v>0</v>
      </c>
      <c r="D61" s="9" t="s">
        <v>1</v>
      </c>
      <c r="E61" s="9" t="s">
        <v>2</v>
      </c>
      <c r="F61" s="9" t="s">
        <v>3</v>
      </c>
      <c r="G61" s="9" t="s">
        <v>4</v>
      </c>
      <c r="H61" s="9" t="s">
        <v>5</v>
      </c>
      <c r="I61" s="9" t="s">
        <v>6</v>
      </c>
      <c r="J61" s="9" t="s">
        <v>7</v>
      </c>
      <c r="K61" s="9" t="s">
        <v>8</v>
      </c>
      <c r="L61" s="9" t="s">
        <v>9</v>
      </c>
      <c r="M61" s="9" t="s">
        <v>10</v>
      </c>
      <c r="N61" s="9" t="s">
        <v>11</v>
      </c>
      <c r="O61" s="37" t="s">
        <v>43</v>
      </c>
      <c r="P61" s="38"/>
      <c r="Q61" s="39"/>
    </row>
    <row r="62" spans="1:17" ht="25.5" customHeight="1" thickBot="1" x14ac:dyDescent="0.3">
      <c r="A62" s="34"/>
      <c r="B62" s="36"/>
      <c r="C62" s="7" t="s">
        <v>13</v>
      </c>
      <c r="D62" s="7" t="s">
        <v>13</v>
      </c>
      <c r="E62" s="7" t="s">
        <v>13</v>
      </c>
      <c r="F62" s="7" t="s">
        <v>13</v>
      </c>
      <c r="G62" s="7" t="s">
        <v>13</v>
      </c>
      <c r="H62" s="7" t="s">
        <v>13</v>
      </c>
      <c r="I62" s="7" t="s">
        <v>13</v>
      </c>
      <c r="J62" s="7" t="s">
        <v>13</v>
      </c>
      <c r="K62" s="7" t="s">
        <v>13</v>
      </c>
      <c r="L62" s="7" t="s">
        <v>13</v>
      </c>
      <c r="M62" s="7" t="s">
        <v>13</v>
      </c>
      <c r="N62" s="7" t="s">
        <v>13</v>
      </c>
      <c r="O62" s="16" t="s">
        <v>12</v>
      </c>
      <c r="P62" s="7" t="s">
        <v>13</v>
      </c>
      <c r="Q62" s="7" t="s">
        <v>14</v>
      </c>
    </row>
    <row r="63" spans="1:17" ht="15.75" thickBot="1" x14ac:dyDescent="0.3">
      <c r="A63" s="3" t="s">
        <v>31</v>
      </c>
      <c r="B63" s="4">
        <v>100</v>
      </c>
      <c r="C63" s="13">
        <v>100</v>
      </c>
      <c r="D63" s="13">
        <v>101</v>
      </c>
      <c r="E63" s="13">
        <v>110</v>
      </c>
      <c r="F63" s="13">
        <v>115</v>
      </c>
      <c r="G63" s="13">
        <v>88</v>
      </c>
      <c r="H63" s="13">
        <v>104</v>
      </c>
      <c r="I63" s="13">
        <v>109</v>
      </c>
      <c r="J63" s="13">
        <v>104</v>
      </c>
      <c r="K63" s="13">
        <v>93</v>
      </c>
      <c r="L63" s="13">
        <v>100</v>
      </c>
      <c r="M63" s="13">
        <v>91</v>
      </c>
      <c r="N63" s="13">
        <v>0</v>
      </c>
      <c r="O63" s="19">
        <f>B63*12</f>
        <v>1200</v>
      </c>
      <c r="P63" s="6">
        <f>SUM(C63:N63)</f>
        <v>1115</v>
      </c>
      <c r="Q63" s="11">
        <f>P63/O63</f>
        <v>0.9291666666666667</v>
      </c>
    </row>
    <row r="64" spans="1:17" ht="20.100000000000001" customHeight="1" thickBot="1" x14ac:dyDescent="0.3">
      <c r="A64" s="12" t="s">
        <v>30</v>
      </c>
      <c r="B64" s="4">
        <f>B63</f>
        <v>100</v>
      </c>
      <c r="C64" s="13">
        <f t="shared" ref="C64:N64" si="18">C63</f>
        <v>100</v>
      </c>
      <c r="D64" s="4">
        <f t="shared" si="18"/>
        <v>101</v>
      </c>
      <c r="E64" s="4">
        <f t="shared" si="18"/>
        <v>110</v>
      </c>
      <c r="F64" s="4">
        <f t="shared" si="18"/>
        <v>115</v>
      </c>
      <c r="G64" s="4">
        <f t="shared" si="18"/>
        <v>88</v>
      </c>
      <c r="H64" s="4">
        <f t="shared" ref="H64" si="19">H63</f>
        <v>104</v>
      </c>
      <c r="I64" s="4">
        <f t="shared" si="18"/>
        <v>109</v>
      </c>
      <c r="J64" s="4">
        <f t="shared" si="18"/>
        <v>104</v>
      </c>
      <c r="K64" s="4">
        <f t="shared" si="18"/>
        <v>93</v>
      </c>
      <c r="L64" s="4">
        <f t="shared" si="18"/>
        <v>100</v>
      </c>
      <c r="M64" s="4">
        <f t="shared" si="18"/>
        <v>91</v>
      </c>
      <c r="N64" s="4">
        <f t="shared" si="18"/>
        <v>0</v>
      </c>
      <c r="O64" s="19">
        <f>B64*12</f>
        <v>1200</v>
      </c>
      <c r="P64" s="6">
        <f>P63</f>
        <v>1115</v>
      </c>
      <c r="Q64" s="11">
        <f t="shared" ref="Q64" si="20">P64/O64</f>
        <v>0.9291666666666667</v>
      </c>
    </row>
    <row r="65" spans="1:17" ht="20.100000000000001" customHeight="1" x14ac:dyDescent="0.25">
      <c r="A65" s="2"/>
    </row>
    <row r="66" spans="1:17" ht="20.100000000000001" customHeight="1" thickBot="1" x14ac:dyDescent="0.3">
      <c r="A66" s="14" t="s">
        <v>37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20"/>
      <c r="P66" s="14"/>
      <c r="Q66" s="14"/>
    </row>
    <row r="67" spans="1:17" ht="20.100000000000001" customHeight="1" thickBot="1" x14ac:dyDescent="0.3">
      <c r="A67" s="33"/>
      <c r="B67" s="35" t="s">
        <v>15</v>
      </c>
      <c r="C67" s="9" t="s">
        <v>0</v>
      </c>
      <c r="D67" s="9" t="s">
        <v>1</v>
      </c>
      <c r="E67" s="9" t="s">
        <v>2</v>
      </c>
      <c r="F67" s="9" t="s">
        <v>3</v>
      </c>
      <c r="G67" s="15" t="s">
        <v>4</v>
      </c>
      <c r="H67" s="15" t="s">
        <v>5</v>
      </c>
      <c r="I67" s="9" t="s">
        <v>6</v>
      </c>
      <c r="J67" s="9" t="s">
        <v>7</v>
      </c>
      <c r="K67" s="9" t="s">
        <v>8</v>
      </c>
      <c r="L67" s="9" t="s">
        <v>9</v>
      </c>
      <c r="M67" s="9" t="s">
        <v>10</v>
      </c>
      <c r="N67" s="9" t="s">
        <v>11</v>
      </c>
      <c r="O67" s="37" t="s">
        <v>43</v>
      </c>
      <c r="P67" s="38"/>
      <c r="Q67" s="39"/>
    </row>
    <row r="68" spans="1:17" ht="24.75" customHeight="1" thickBot="1" x14ac:dyDescent="0.3">
      <c r="A68" s="34"/>
      <c r="B68" s="36"/>
      <c r="C68" s="7" t="s">
        <v>13</v>
      </c>
      <c r="D68" s="7" t="s">
        <v>13</v>
      </c>
      <c r="E68" s="7" t="s">
        <v>13</v>
      </c>
      <c r="F68" s="7" t="s">
        <v>13</v>
      </c>
      <c r="G68" s="16" t="s">
        <v>13</v>
      </c>
      <c r="H68" s="16" t="s">
        <v>13</v>
      </c>
      <c r="I68" s="7" t="s">
        <v>13</v>
      </c>
      <c r="J68" s="7" t="s">
        <v>13</v>
      </c>
      <c r="K68" s="7" t="s">
        <v>13</v>
      </c>
      <c r="L68" s="7" t="s">
        <v>13</v>
      </c>
      <c r="M68" s="7" t="s">
        <v>13</v>
      </c>
      <c r="N68" s="7" t="s">
        <v>13</v>
      </c>
      <c r="O68" s="16" t="s">
        <v>12</v>
      </c>
      <c r="P68" s="7" t="s">
        <v>13</v>
      </c>
      <c r="Q68" s="7" t="s">
        <v>14</v>
      </c>
    </row>
    <row r="69" spans="1:17" ht="15.75" thickBot="1" x14ac:dyDescent="0.3">
      <c r="A69" s="3" t="s">
        <v>31</v>
      </c>
      <c r="B69" s="5">
        <v>2000</v>
      </c>
      <c r="C69" s="5">
        <v>2288</v>
      </c>
      <c r="D69" s="5">
        <v>1940</v>
      </c>
      <c r="E69" s="5">
        <v>1898</v>
      </c>
      <c r="F69" s="5">
        <v>2527</v>
      </c>
      <c r="G69" s="5">
        <v>2665</v>
      </c>
      <c r="H69" s="5">
        <v>2342</v>
      </c>
      <c r="I69" s="5">
        <v>2611</v>
      </c>
      <c r="J69" s="5">
        <v>2941</v>
      </c>
      <c r="K69" s="5">
        <v>2797</v>
      </c>
      <c r="L69" s="5">
        <v>2918</v>
      </c>
      <c r="M69" s="5">
        <v>2370</v>
      </c>
      <c r="N69" s="5">
        <v>0</v>
      </c>
      <c r="O69" s="19">
        <f>2000*12</f>
        <v>24000</v>
      </c>
      <c r="P69" s="6">
        <f>SUM(C69:N69)</f>
        <v>27297</v>
      </c>
      <c r="Q69" s="11">
        <f>P69/O69</f>
        <v>1.137375</v>
      </c>
    </row>
    <row r="70" spans="1:17" ht="15.75" thickBot="1" x14ac:dyDescent="0.3">
      <c r="A70" s="12" t="s">
        <v>30</v>
      </c>
      <c r="B70" s="5">
        <f>B69</f>
        <v>2000</v>
      </c>
      <c r="C70" s="5">
        <f>C69</f>
        <v>2288</v>
      </c>
      <c r="D70" s="5">
        <f t="shared" ref="D70:Q70" si="21">D69</f>
        <v>1940</v>
      </c>
      <c r="E70" s="5">
        <f t="shared" si="21"/>
        <v>1898</v>
      </c>
      <c r="F70" s="5">
        <f t="shared" si="21"/>
        <v>2527</v>
      </c>
      <c r="G70" s="5">
        <f t="shared" si="21"/>
        <v>2665</v>
      </c>
      <c r="H70" s="5">
        <f t="shared" ref="H70" si="22">H69</f>
        <v>2342</v>
      </c>
      <c r="I70" s="5">
        <f t="shared" si="21"/>
        <v>2611</v>
      </c>
      <c r="J70" s="5">
        <f t="shared" si="21"/>
        <v>2941</v>
      </c>
      <c r="K70" s="5">
        <f t="shared" si="21"/>
        <v>2797</v>
      </c>
      <c r="L70" s="5">
        <f t="shared" si="21"/>
        <v>2918</v>
      </c>
      <c r="M70" s="5">
        <f t="shared" si="21"/>
        <v>2370</v>
      </c>
      <c r="N70" s="5">
        <f t="shared" si="21"/>
        <v>0</v>
      </c>
      <c r="O70" s="19">
        <f>2000*12</f>
        <v>24000</v>
      </c>
      <c r="P70" s="6">
        <f>P69</f>
        <v>27297</v>
      </c>
      <c r="Q70" s="11">
        <f t="shared" si="21"/>
        <v>1.137375</v>
      </c>
    </row>
    <row r="71" spans="1:17" x14ac:dyDescent="0.25">
      <c r="A71" s="2"/>
    </row>
    <row r="72" spans="1:17" ht="32.25" customHeight="1" thickBot="1" x14ac:dyDescent="0.3">
      <c r="A72" s="14" t="s">
        <v>42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20"/>
      <c r="P72" s="14"/>
      <c r="Q72" s="14"/>
    </row>
    <row r="73" spans="1:17" ht="15.75" thickBot="1" x14ac:dyDescent="0.3">
      <c r="A73" s="33"/>
      <c r="B73" s="35" t="s">
        <v>15</v>
      </c>
      <c r="C73" s="9" t="s">
        <v>0</v>
      </c>
      <c r="D73" s="9" t="s">
        <v>1</v>
      </c>
      <c r="E73" s="9" t="s">
        <v>2</v>
      </c>
      <c r="F73" s="9" t="s">
        <v>3</v>
      </c>
      <c r="G73" s="15" t="s">
        <v>4</v>
      </c>
      <c r="H73" s="15" t="s">
        <v>5</v>
      </c>
      <c r="I73" s="9" t="s">
        <v>6</v>
      </c>
      <c r="J73" s="9" t="s">
        <v>7</v>
      </c>
      <c r="K73" s="9" t="s">
        <v>8</v>
      </c>
      <c r="L73" s="9" t="s">
        <v>9</v>
      </c>
      <c r="M73" s="9" t="s">
        <v>10</v>
      </c>
      <c r="N73" s="9" t="s">
        <v>11</v>
      </c>
      <c r="O73" s="37" t="s">
        <v>43</v>
      </c>
      <c r="P73" s="38"/>
      <c r="Q73" s="39"/>
    </row>
    <row r="74" spans="1:17" ht="25.5" customHeight="1" thickBot="1" x14ac:dyDescent="0.3">
      <c r="A74" s="34"/>
      <c r="B74" s="36"/>
      <c r="C74" s="7" t="s">
        <v>13</v>
      </c>
      <c r="D74" s="7" t="s">
        <v>13</v>
      </c>
      <c r="E74" s="7" t="s">
        <v>13</v>
      </c>
      <c r="F74" s="7" t="s">
        <v>13</v>
      </c>
      <c r="G74" s="16" t="s">
        <v>13</v>
      </c>
      <c r="H74" s="16" t="s">
        <v>13</v>
      </c>
      <c r="I74" s="7" t="s">
        <v>13</v>
      </c>
      <c r="J74" s="7" t="s">
        <v>13</v>
      </c>
      <c r="K74" s="7" t="s">
        <v>13</v>
      </c>
      <c r="L74" s="7" t="s">
        <v>13</v>
      </c>
      <c r="M74" s="7" t="s">
        <v>13</v>
      </c>
      <c r="N74" s="7" t="s">
        <v>13</v>
      </c>
      <c r="O74" s="16" t="s">
        <v>12</v>
      </c>
      <c r="P74" s="7" t="s">
        <v>13</v>
      </c>
      <c r="Q74" s="7" t="s">
        <v>14</v>
      </c>
    </row>
    <row r="75" spans="1:17" ht="15.75" thickBot="1" x14ac:dyDescent="0.3">
      <c r="A75" s="3" t="s">
        <v>31</v>
      </c>
      <c r="B75" s="5">
        <v>140</v>
      </c>
      <c r="C75" s="5">
        <v>239</v>
      </c>
      <c r="D75" s="13">
        <v>242</v>
      </c>
      <c r="E75" s="13">
        <v>250</v>
      </c>
      <c r="F75" s="13">
        <v>212</v>
      </c>
      <c r="G75" s="13">
        <v>217</v>
      </c>
      <c r="H75" s="13">
        <v>196</v>
      </c>
      <c r="I75" s="13">
        <v>204</v>
      </c>
      <c r="J75" s="13">
        <v>187</v>
      </c>
      <c r="K75" s="13">
        <v>159</v>
      </c>
      <c r="L75" s="13">
        <v>209</v>
      </c>
      <c r="M75" s="13">
        <v>148</v>
      </c>
      <c r="N75" s="13">
        <v>0</v>
      </c>
      <c r="O75" s="19">
        <f>B75*12</f>
        <v>1680</v>
      </c>
      <c r="P75" s="6">
        <f>SUM(C75:N75)</f>
        <v>2263</v>
      </c>
      <c r="Q75" s="11">
        <f>P75/O75</f>
        <v>1.3470238095238096</v>
      </c>
    </row>
    <row r="76" spans="1:17" ht="15.75" thickBot="1" x14ac:dyDescent="0.3">
      <c r="A76" s="12" t="s">
        <v>30</v>
      </c>
      <c r="B76" s="5">
        <f>B75</f>
        <v>140</v>
      </c>
      <c r="C76" s="5">
        <f>C75</f>
        <v>239</v>
      </c>
      <c r="D76" s="5">
        <f t="shared" ref="D76:M76" si="23">D75</f>
        <v>242</v>
      </c>
      <c r="E76" s="5">
        <f t="shared" si="23"/>
        <v>250</v>
      </c>
      <c r="F76" s="5">
        <f t="shared" si="23"/>
        <v>212</v>
      </c>
      <c r="G76" s="5">
        <f t="shared" si="23"/>
        <v>217</v>
      </c>
      <c r="H76" s="5">
        <f t="shared" si="23"/>
        <v>196</v>
      </c>
      <c r="I76" s="5">
        <f t="shared" si="23"/>
        <v>204</v>
      </c>
      <c r="J76" s="5">
        <f t="shared" si="23"/>
        <v>187</v>
      </c>
      <c r="K76" s="5">
        <f t="shared" si="23"/>
        <v>159</v>
      </c>
      <c r="L76" s="5">
        <f t="shared" si="23"/>
        <v>209</v>
      </c>
      <c r="M76" s="5">
        <f t="shared" si="23"/>
        <v>148</v>
      </c>
      <c r="N76" s="5">
        <f>N75</f>
        <v>0</v>
      </c>
      <c r="O76" s="19">
        <f>B76*12</f>
        <v>1680</v>
      </c>
      <c r="P76" s="6">
        <f>P75</f>
        <v>2263</v>
      </c>
      <c r="Q76" s="11">
        <f t="shared" ref="Q76" si="24">Q75</f>
        <v>1.3470238095238096</v>
      </c>
    </row>
    <row r="77" spans="1:17" x14ac:dyDescent="0.25">
      <c r="A77" s="24"/>
      <c r="B77" s="25"/>
      <c r="C77" s="25"/>
      <c r="D77" s="23"/>
      <c r="E77" s="23"/>
      <c r="F77" s="23"/>
      <c r="G77" s="26"/>
      <c r="H77" s="23"/>
      <c r="I77" s="23"/>
      <c r="J77" s="23"/>
      <c r="K77" s="23"/>
      <c r="L77" s="23"/>
      <c r="M77" s="23"/>
      <c r="N77" s="23"/>
      <c r="O77" s="27"/>
      <c r="P77" s="28"/>
      <c r="Q77" s="29"/>
    </row>
    <row r="78" spans="1:17" ht="15.75" thickBot="1" x14ac:dyDescent="0.3">
      <c r="A78" s="14" t="s">
        <v>44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20"/>
      <c r="P78" s="14"/>
      <c r="Q78" s="14"/>
    </row>
    <row r="79" spans="1:17" ht="15.75" thickBot="1" x14ac:dyDescent="0.3">
      <c r="A79" s="33"/>
      <c r="B79" s="35" t="s">
        <v>15</v>
      </c>
      <c r="C79" s="9" t="s">
        <v>0</v>
      </c>
      <c r="D79" s="9" t="s">
        <v>1</v>
      </c>
      <c r="E79" s="9" t="s">
        <v>2</v>
      </c>
      <c r="F79" s="9" t="s">
        <v>3</v>
      </c>
      <c r="G79" s="15" t="s">
        <v>4</v>
      </c>
      <c r="H79" s="15" t="s">
        <v>5</v>
      </c>
      <c r="I79" s="9" t="s">
        <v>6</v>
      </c>
      <c r="J79" s="9" t="s">
        <v>7</v>
      </c>
      <c r="K79" s="9" t="s">
        <v>8</v>
      </c>
      <c r="L79" s="9" t="s">
        <v>9</v>
      </c>
      <c r="M79" s="9" t="s">
        <v>10</v>
      </c>
      <c r="N79" s="9" t="s">
        <v>11</v>
      </c>
      <c r="O79" s="37" t="s">
        <v>43</v>
      </c>
      <c r="P79" s="38"/>
      <c r="Q79" s="39"/>
    </row>
    <row r="80" spans="1:17" ht="15.75" thickBot="1" x14ac:dyDescent="0.3">
      <c r="A80" s="34"/>
      <c r="B80" s="36"/>
      <c r="C80" s="7" t="s">
        <v>13</v>
      </c>
      <c r="D80" s="7" t="s">
        <v>13</v>
      </c>
      <c r="E80" s="7" t="s">
        <v>13</v>
      </c>
      <c r="F80" s="7" t="s">
        <v>13</v>
      </c>
      <c r="G80" s="16" t="s">
        <v>13</v>
      </c>
      <c r="H80" s="16" t="s">
        <v>13</v>
      </c>
      <c r="I80" s="7" t="s">
        <v>13</v>
      </c>
      <c r="J80" s="7" t="s">
        <v>13</v>
      </c>
      <c r="K80" s="7" t="s">
        <v>13</v>
      </c>
      <c r="L80" s="7" t="s">
        <v>13</v>
      </c>
      <c r="M80" s="7" t="s">
        <v>13</v>
      </c>
      <c r="N80" s="7" t="s">
        <v>13</v>
      </c>
      <c r="O80" s="16" t="s">
        <v>12</v>
      </c>
      <c r="P80" s="7" t="s">
        <v>13</v>
      </c>
      <c r="Q80" s="7" t="s">
        <v>14</v>
      </c>
    </row>
    <row r="81" spans="1:17" ht="15.75" thickBot="1" x14ac:dyDescent="0.3">
      <c r="A81" s="3" t="s">
        <v>31</v>
      </c>
      <c r="B81" s="5">
        <v>60</v>
      </c>
      <c r="C81" s="5">
        <v>102</v>
      </c>
      <c r="D81" s="13">
        <v>86</v>
      </c>
      <c r="E81" s="13">
        <v>87</v>
      </c>
      <c r="F81" s="13">
        <v>92</v>
      </c>
      <c r="G81" s="13">
        <v>87</v>
      </c>
      <c r="H81" s="13">
        <v>121</v>
      </c>
      <c r="I81" s="13">
        <v>130</v>
      </c>
      <c r="J81" s="13">
        <v>122</v>
      </c>
      <c r="K81" s="13">
        <v>110</v>
      </c>
      <c r="L81" s="13">
        <v>124</v>
      </c>
      <c r="M81" s="13">
        <v>89</v>
      </c>
      <c r="N81" s="13">
        <v>0</v>
      </c>
      <c r="O81" s="19">
        <f>B81*12</f>
        <v>720</v>
      </c>
      <c r="P81" s="6">
        <f>SUM(C81:N81)</f>
        <v>1150</v>
      </c>
      <c r="Q81" s="11">
        <f>P81/O81</f>
        <v>1.5972222222222223</v>
      </c>
    </row>
    <row r="82" spans="1:17" ht="15.75" thickBot="1" x14ac:dyDescent="0.3">
      <c r="A82" s="12" t="s">
        <v>30</v>
      </c>
      <c r="B82" s="5">
        <f>B81</f>
        <v>60</v>
      </c>
      <c r="C82" s="5">
        <f>C81</f>
        <v>102</v>
      </c>
      <c r="D82" s="5">
        <f t="shared" ref="D82:N82" si="25">D81</f>
        <v>86</v>
      </c>
      <c r="E82" s="5">
        <f t="shared" si="25"/>
        <v>87</v>
      </c>
      <c r="F82" s="5">
        <f t="shared" si="25"/>
        <v>92</v>
      </c>
      <c r="G82" s="5">
        <f t="shared" si="25"/>
        <v>87</v>
      </c>
      <c r="H82" s="5">
        <f t="shared" si="25"/>
        <v>121</v>
      </c>
      <c r="I82" s="5">
        <f t="shared" si="25"/>
        <v>130</v>
      </c>
      <c r="J82" s="5">
        <f t="shared" si="25"/>
        <v>122</v>
      </c>
      <c r="K82" s="5">
        <f t="shared" si="25"/>
        <v>110</v>
      </c>
      <c r="L82" s="5">
        <f t="shared" si="25"/>
        <v>124</v>
      </c>
      <c r="M82" s="5">
        <f t="shared" si="25"/>
        <v>89</v>
      </c>
      <c r="N82" s="5">
        <f t="shared" si="25"/>
        <v>0</v>
      </c>
      <c r="O82" s="19">
        <f>B82*12</f>
        <v>720</v>
      </c>
      <c r="P82" s="6">
        <f>P81</f>
        <v>1150</v>
      </c>
      <c r="Q82" s="11">
        <f t="shared" ref="Q82" si="26">Q81</f>
        <v>1.5972222222222223</v>
      </c>
    </row>
    <row r="83" spans="1:17" x14ac:dyDescent="0.25">
      <c r="A83" s="30"/>
    </row>
  </sheetData>
  <mergeCells count="42"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  <mergeCell ref="O67:Q67"/>
    <mergeCell ref="O61:Q61"/>
    <mergeCell ref="A67:A68"/>
    <mergeCell ref="O55:Q55"/>
    <mergeCell ref="A61:A62"/>
    <mergeCell ref="B61:B62"/>
    <mergeCell ref="B67:B68"/>
    <mergeCell ref="A60:Q60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A79:A80"/>
    <mergeCell ref="B79:B80"/>
    <mergeCell ref="O79:Q79"/>
    <mergeCell ref="A73:A74"/>
    <mergeCell ref="B73:B74"/>
    <mergeCell ref="O73:Q7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Eva Soares Coelho</cp:lastModifiedBy>
  <cp:lastPrinted>2024-08-14T15:39:27Z</cp:lastPrinted>
  <dcterms:created xsi:type="dcterms:W3CDTF">2020-12-14T19:05:34Z</dcterms:created>
  <dcterms:modified xsi:type="dcterms:W3CDTF">2024-12-11T13:10:26Z</dcterms:modified>
</cp:coreProperties>
</file>