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2022\INDICADORES DA REDE\Site\Conteúdo Acesso a Informação\1. Atividades e Resultados - Planilha de Produção\2022\"/>
    </mc:Choice>
  </mc:AlternateContent>
  <xr:revisionPtr revIDLastSave="0" documentId="13_ncr:1_{44F0D7D2-838C-4C1F-A4EC-EEB31F70C2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externalReferences>
    <externalReference r:id="rId2"/>
  </externalReferences>
  <definedNames>
    <definedName name="_xlnm.Print_Area" localSheetId="0">'Atividades e Resultados'!$A$1:$Q$80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7" i="2" l="1"/>
  <c r="O76" i="2"/>
  <c r="O70" i="2"/>
  <c r="O64" i="2"/>
  <c r="O58" i="2"/>
  <c r="O53" i="2"/>
  <c r="O52" i="2"/>
  <c r="O47" i="2"/>
  <c r="O46" i="2"/>
  <c r="O40" i="2"/>
  <c r="O32" i="2"/>
  <c r="O33" i="2"/>
  <c r="O34" i="2"/>
  <c r="O35" i="2"/>
  <c r="O31" i="2"/>
  <c r="O19" i="2"/>
  <c r="O26" i="2"/>
  <c r="O25" i="2"/>
  <c r="O24" i="2"/>
  <c r="O15" i="2"/>
  <c r="O16" i="2"/>
  <c r="O17" i="2"/>
  <c r="O18" i="2"/>
  <c r="O14" i="2"/>
  <c r="O13" i="2"/>
  <c r="H77" i="2"/>
  <c r="H71" i="2"/>
  <c r="H65" i="2"/>
  <c r="H53" i="2"/>
  <c r="G52" i="2"/>
  <c r="G46" i="2"/>
  <c r="G40" i="2"/>
  <c r="G41" i="2" s="1"/>
  <c r="G34" i="2"/>
  <c r="G33" i="2"/>
  <c r="G32" i="2"/>
  <c r="G31" i="2"/>
  <c r="G25" i="2"/>
  <c r="G24" i="2"/>
  <c r="G18" i="2"/>
  <c r="G17" i="2"/>
  <c r="G16" i="2"/>
  <c r="G15" i="2"/>
  <c r="G14" i="2"/>
  <c r="P14" i="2" s="1"/>
  <c r="G13" i="2"/>
  <c r="P13" i="2" s="1"/>
  <c r="H19" i="2"/>
  <c r="G76" i="2"/>
  <c r="G70" i="2"/>
  <c r="G64" i="2"/>
  <c r="Q13" i="2" l="1"/>
  <c r="H47" i="2"/>
  <c r="H41" i="2"/>
  <c r="H35" i="2"/>
  <c r="H26" i="2"/>
  <c r="G19" i="2"/>
  <c r="N77" i="2" l="1"/>
  <c r="M77" i="2"/>
  <c r="L77" i="2"/>
  <c r="K77" i="2"/>
  <c r="J77" i="2"/>
  <c r="I77" i="2"/>
  <c r="G77" i="2"/>
  <c r="F77" i="2"/>
  <c r="E77" i="2"/>
  <c r="B77" i="2"/>
  <c r="P76" i="2"/>
  <c r="Q76" i="2" s="1"/>
  <c r="Q77" i="2" s="1"/>
  <c r="B71" i="2"/>
  <c r="E71" i="2"/>
  <c r="C26" i="2"/>
  <c r="D26" i="2"/>
  <c r="E26" i="2"/>
  <c r="F26" i="2"/>
  <c r="G26" i="2"/>
  <c r="I26" i="2"/>
  <c r="J26" i="2"/>
  <c r="K26" i="2"/>
  <c r="L26" i="2"/>
  <c r="M26" i="2"/>
  <c r="N26" i="2"/>
  <c r="O71" i="2"/>
  <c r="L19" i="2"/>
  <c r="P32" i="2"/>
  <c r="P31" i="2"/>
  <c r="P18" i="2"/>
  <c r="Q18" i="2" s="1"/>
  <c r="P17" i="2"/>
  <c r="Q17" i="2" s="1"/>
  <c r="P16" i="2"/>
  <c r="P15" i="2"/>
  <c r="Q15" i="2" s="1"/>
  <c r="Q14" i="2"/>
  <c r="P77" i="2" l="1"/>
  <c r="Q16" i="2"/>
  <c r="O41" i="2"/>
  <c r="P70" i="2"/>
  <c r="P71" i="2" s="1"/>
  <c r="P58" i="2"/>
  <c r="B19" i="2"/>
  <c r="C47" i="2"/>
  <c r="B47" i="2"/>
  <c r="C71" i="2"/>
  <c r="D19" i="2"/>
  <c r="E19" i="2"/>
  <c r="F19" i="2"/>
  <c r="I19" i="2"/>
  <c r="J19" i="2"/>
  <c r="K19" i="2"/>
  <c r="M19" i="2"/>
  <c r="N19" i="2"/>
  <c r="C19" i="2"/>
  <c r="D35" i="2"/>
  <c r="E35" i="2"/>
  <c r="F35" i="2"/>
  <c r="G35" i="2"/>
  <c r="I35" i="2"/>
  <c r="J35" i="2"/>
  <c r="K35" i="2"/>
  <c r="L35" i="2"/>
  <c r="M35" i="2"/>
  <c r="N35" i="2"/>
  <c r="C35" i="2"/>
  <c r="N71" i="2"/>
  <c r="M71" i="2"/>
  <c r="L71" i="2"/>
  <c r="K71" i="2"/>
  <c r="J71" i="2"/>
  <c r="I71" i="2"/>
  <c r="G71" i="2"/>
  <c r="F71" i="2"/>
  <c r="D71" i="2"/>
  <c r="N65" i="2"/>
  <c r="M65" i="2"/>
  <c r="L65" i="2"/>
  <c r="K65" i="2"/>
  <c r="J65" i="2"/>
  <c r="I65" i="2"/>
  <c r="G65" i="2"/>
  <c r="F65" i="2"/>
  <c r="E65" i="2"/>
  <c r="D65" i="2"/>
  <c r="C65" i="2"/>
  <c r="B65" i="2"/>
  <c r="N59" i="2"/>
  <c r="M59" i="2"/>
  <c r="L59" i="2"/>
  <c r="K59" i="2"/>
  <c r="J59" i="2"/>
  <c r="I59" i="2"/>
  <c r="G59" i="2"/>
  <c r="F59" i="2"/>
  <c r="E59" i="2"/>
  <c r="D59" i="2"/>
  <c r="C59" i="2"/>
  <c r="B59" i="2"/>
  <c r="P52" i="2"/>
  <c r="P53" i="2" s="1"/>
  <c r="N53" i="2"/>
  <c r="M53" i="2"/>
  <c r="L53" i="2"/>
  <c r="K53" i="2"/>
  <c r="J53" i="2"/>
  <c r="I53" i="2"/>
  <c r="G53" i="2"/>
  <c r="F53" i="2"/>
  <c r="E53" i="2"/>
  <c r="D53" i="2"/>
  <c r="C53" i="2"/>
  <c r="B53" i="2"/>
  <c r="P40" i="2"/>
  <c r="P41" i="2" s="1"/>
  <c r="N41" i="2"/>
  <c r="M41" i="2"/>
  <c r="L41" i="2"/>
  <c r="K41" i="2"/>
  <c r="J41" i="2"/>
  <c r="I41" i="2"/>
  <c r="F41" i="2"/>
  <c r="E41" i="2"/>
  <c r="D41" i="2"/>
  <c r="C41" i="2"/>
  <c r="B41" i="2"/>
  <c r="B35" i="2"/>
  <c r="P34" i="2"/>
  <c r="P33" i="2"/>
  <c r="P26" i="2"/>
  <c r="B26" i="2"/>
  <c r="P25" i="2"/>
  <c r="P24" i="2"/>
  <c r="P19" i="2" l="1"/>
  <c r="Q19" i="2" s="1"/>
  <c r="Q70" i="2"/>
  <c r="Q71" i="2" s="1"/>
  <c r="Q52" i="2"/>
  <c r="Q33" i="2"/>
  <c r="Q53" i="2"/>
  <c r="Q24" i="2"/>
  <c r="Q25" i="2"/>
  <c r="Q41" i="2"/>
  <c r="Q40" i="2"/>
  <c r="Q34" i="2"/>
  <c r="Q26" i="2" l="1"/>
  <c r="O65" i="2"/>
  <c r="P64" i="2"/>
  <c r="P65" i="2" s="1"/>
  <c r="O59" i="2"/>
  <c r="P59" i="2"/>
  <c r="Q65" i="2" l="1"/>
  <c r="Q58" i="2"/>
  <c r="Q59" i="2"/>
  <c r="Q64" i="2"/>
  <c r="N47" i="2"/>
  <c r="M47" i="2"/>
  <c r="L47" i="2"/>
  <c r="K47" i="2"/>
  <c r="J47" i="2"/>
  <c r="I47" i="2"/>
  <c r="G47" i="2"/>
  <c r="F47" i="2"/>
  <c r="E47" i="2"/>
  <c r="D47" i="2"/>
  <c r="P46" i="2"/>
  <c r="P47" i="2" s="1"/>
  <c r="P35" i="2" l="1"/>
  <c r="Q35" i="2" s="1"/>
  <c r="Q32" i="2"/>
  <c r="Q31" i="2"/>
  <c r="Q46" i="2"/>
  <c r="Q47" i="2"/>
</calcChain>
</file>

<file path=xl/sharedStrings.xml><?xml version="1.0" encoding="utf-8"?>
<sst xmlns="http://schemas.openxmlformats.org/spreadsheetml/2006/main" count="331" uniqueCount="46">
  <si>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</si>
  <si>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</si>
  <si>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</si>
  <si>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</si>
  <si>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</si>
  <si>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</si>
  <si>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</si>
  <si>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</si>
  <si>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</si>
  <si>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</si>
  <si>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</si>
  <si>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</si>
  <si>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</si>
  <si>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</si>
  <si>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</si>
  <si>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</si>
  <si>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 xml:space="preserve">Meta contratada mensal </t>
  </si>
  <si>
    <t>Hospital Municipal de Barueri Dr. Francisco Moran</t>
  </si>
  <si>
    <t>CLINICA PSQUIÁTRICA</t>
  </si>
  <si>
    <t>CLINICA PEDIÁTRICA</t>
  </si>
  <si>
    <t>CLINICA OBSTÉTRICA</t>
  </si>
  <si>
    <t>CLINICA CIRÚRGICA</t>
  </si>
  <si>
    <t>CLINICA MÉDICA</t>
  </si>
  <si>
    <t>HOSPITAL DIA</t>
  </si>
  <si>
    <t>CIRÚRGIAS OFTALMOLÓGICAS</t>
  </si>
  <si>
    <t>CIRÚRGIAS DEMAIS ESPECIALIDADES</t>
  </si>
  <si>
    <t>AMBULATÓRIO</t>
  </si>
  <si>
    <t>CONSULTAS MÉDICAS</t>
  </si>
  <si>
    <t>CONSULTAS NÃO MÉDICAS</t>
  </si>
  <si>
    <t>REABILITAÇÃO EM FISIOTERAPIA</t>
  </si>
  <si>
    <t>PEQUENAS CIRÚRGIAS</t>
  </si>
  <si>
    <t>TOTAL</t>
  </si>
  <si>
    <t>ATENDIMENTOS</t>
  </si>
  <si>
    <t>QUIMIOTERAPIA</t>
  </si>
  <si>
    <t>TRATAMENTO DE QUIMIOTERAPIA</t>
  </si>
  <si>
    <t>CLINICA MÉDICA COVID 19</t>
  </si>
  <si>
    <t>Fonte: Dados de produção do Sistema SISS e Estatística Local</t>
  </si>
  <si>
    <t>PRONTO ATENDIMENTO_URGÊNCIA E EMERGÊNCIA</t>
  </si>
  <si>
    <t>AVALIAÇÃO NEUROLÓGICA</t>
  </si>
  <si>
    <t>PROGRAMA DE INTERNAÇÃO DOMICILIAR - P.I.D.</t>
  </si>
  <si>
    <t>S.A.D.T. (Externo)</t>
  </si>
  <si>
    <t>ASSISTÊNCIA HOSPITALAR</t>
  </si>
  <si>
    <t>HEMODIÁLISE</t>
  </si>
  <si>
    <t>TRATAMENTO DIALÍTICO</t>
  </si>
  <si>
    <t xml:space="preserve">TOTAL </t>
  </si>
  <si>
    <t>MEDICINA FETAL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</si>
</sst>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9" fontId="16" fillId="0" borderId="11" xfId="42" applyFont="1" applyBorder="1" applyAlignment="1">
      <alignment horizontal="center" wrapText="1"/>
    </xf>
    <xf numFmtId="9" fontId="16" fillId="0" borderId="11" xfId="42" applyNumberFormat="1" applyFont="1" applyBorder="1" applyAlignment="1">
      <alignment horizontal="center" wrapText="1"/>
    </xf>
    <xf numFmtId="0" fontId="16" fillId="0" borderId="0" xfId="0" applyFont="1" applyFill="1" applyBorder="1" applyAlignment="1"/>
    <xf numFmtId="0" fontId="16" fillId="0" borderId="11" xfId="0" applyFont="1" applyBorder="1" applyAlignment="1">
      <alignment wrapText="1"/>
    </xf>
    <xf numFmtId="3" fontId="0" fillId="0" borderId="11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3" fontId="0" fillId="33" borderId="11" xfId="0" applyNumberFormat="1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294472</xdr:colOff>
      <xdr:row>0</xdr:row>
      <xdr:rowOff>143104</xdr:rowOff>
    </xdr:from>
    <xdr:to>
      <xdr:col>16</xdr:col>
      <xdr:colOff>363038</xdr:colOff>
      <xdr:row>4</xdr:row>
      <xdr:rowOff>43264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424" y="143104"/>
          <a:ext cx="711216" cy="6805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0</xdr:row>
      <xdr:rowOff>161925</xdr:rowOff>
    </xdr:from>
    <xdr:to>
      <xdr:col>7</xdr:col>
      <xdr:colOff>476250</xdr:colOff>
      <xdr:row>4</xdr:row>
      <xdr:rowOff>47625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1718D49-F0D8-415F-8A6F-AA8BF5C10E7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715000" y="161925"/>
          <a:ext cx="1095375" cy="6477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790575</xdr:colOff>
      <xdr:row>4</xdr:row>
      <xdr:rowOff>38100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4489E487-6745-4D5C-A8C9-50B5CF399607}"/>
            </a:ext>
          </a:extLst>
        </xdr:cNvPr>
        <xdr:cNvGrpSpPr/>
      </xdr:nvGrpSpPr>
      <xdr:grpSpPr>
        <a:xfrm>
          <a:off x="66675" y="38100"/>
          <a:ext cx="2838450" cy="762000"/>
          <a:chOff x="137502" y="234592"/>
          <a:chExt cx="5810357" cy="1866924"/>
        </a:xfrm>
      </xdr:grpSpPr>
      <xdr:pic>
        <xdr:nvPicPr>
          <xdr:cNvPr id="5" name="Imagem 4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007E2013-7EBA-4E4F-AE98-33993B29DD89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6071" r="56363"/>
          <a:stretch/>
        </xdr:blipFill>
        <xdr:spPr>
          <a:xfrm>
            <a:off x="137502" y="498313"/>
            <a:ext cx="3610303" cy="1603203"/>
          </a:xfrm>
          <a:prstGeom prst="rect">
            <a:avLst/>
          </a:prstGeom>
        </xdr:spPr>
      </xdr:pic>
      <xdr:pic>
        <xdr:nvPicPr>
          <xdr:cNvPr id="7" name="Imagem 6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D0827F44-0730-4106-939C-24251C4E3AE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6226" b="16564"/>
          <a:stretch/>
        </xdr:blipFill>
        <xdr:spPr>
          <a:xfrm>
            <a:off x="3429000" y="234592"/>
            <a:ext cx="2518859" cy="1603203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158.3\estatistica\COLABORADORES\Estatistica\04%20-%20Relat&#243;rio%20de%20atividades\2022\01%20-%20%20Relatorio%20de%20Produ&#231;&#227;o%20Mensal\05.%20PRODU&#199;&#195;O%20M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GERAL"/>
      <sheetName val="INTERNAÇAO"/>
      <sheetName val="PACIENTE DIA"/>
      <sheetName val="CLINICA MEDICA COVID - 19"/>
      <sheetName val="CLINICA MEDICA"/>
      <sheetName val="CLINICA CIRURGICA"/>
      <sheetName val="CLINICA OBSTÉTRICA "/>
      <sheetName val="PEDIATRIA"/>
      <sheetName val="CLINICA PSIQUIÁTRICA"/>
      <sheetName val="BERÇARIO"/>
      <sheetName val="UTI ADULTO"/>
      <sheetName val="UTI PD"/>
      <sheetName val="UTI  NEONATAL"/>
      <sheetName val="GERAL- CLINICAS"/>
      <sheetName val="GERAL- CLINICAS II"/>
      <sheetName val="SPA"/>
      <sheetName val="Produção cirurgica Geral "/>
      <sheetName val="CC"/>
      <sheetName val="UCA"/>
      <sheetName val="C O"/>
      <sheetName val="CONSULTAS MÉDICAS"/>
      <sheetName val="CONSULTAS NÃO MÉDICAS"/>
      <sheetName val="SADT - EXTERNO"/>
      <sheetName val="SADT - INTERNO"/>
      <sheetName val="SADT - TOTAL"/>
      <sheetName val="UAN-LAVAN"/>
      <sheetName val="Quimio - Hemodialise"/>
      <sheetName val="Lab_Banco_Agencia"/>
      <sheetName val="PID_BANCO LEITE"/>
      <sheetName val="SAU"/>
      <sheetName val="Internação Geral"/>
      <sheetName val="Ambulatório_Origem do Paciente"/>
      <sheetName val="P A_Origem do Paciente"/>
      <sheetName val="SADT_Origem do paciente "/>
      <sheetName val="Solicitação por Municipio Geral"/>
      <sheetName val="Solicitação por Barueri"/>
      <sheetName val="Contratado x Realizado 1º Trim"/>
      <sheetName val="Contratado x Realizado 2° Trim"/>
      <sheetName val="Contratado x Realizado 3° Trim"/>
      <sheetName val="Contratado X Realizado 4º TRIME"/>
      <sheetName val="Contratado X Realizado 1°TRIME "/>
      <sheetName val="Contratado X Realizado 2° TRIME"/>
      <sheetName val="Contratado X Realizado 3° TRIME"/>
      <sheetName val="Contrato X Realizado2º Semestre"/>
      <sheetName val="SAU TRI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F15">
            <v>430</v>
          </cell>
        </row>
        <row r="16">
          <cell r="F16">
            <v>0</v>
          </cell>
        </row>
        <row r="17">
          <cell r="F17">
            <v>1053</v>
          </cell>
        </row>
        <row r="18">
          <cell r="F18">
            <v>204</v>
          </cell>
        </row>
        <row r="19">
          <cell r="F19">
            <v>371</v>
          </cell>
        </row>
        <row r="20">
          <cell r="F20">
            <v>9</v>
          </cell>
        </row>
        <row r="29">
          <cell r="F29">
            <v>108</v>
          </cell>
        </row>
        <row r="30">
          <cell r="F30">
            <v>350</v>
          </cell>
        </row>
        <row r="36">
          <cell r="F36">
            <v>12894</v>
          </cell>
        </row>
        <row r="37">
          <cell r="F37">
            <v>9321</v>
          </cell>
        </row>
        <row r="38">
          <cell r="F38">
            <v>2092</v>
          </cell>
        </row>
        <row r="39">
          <cell r="F39">
            <v>289</v>
          </cell>
        </row>
        <row r="45">
          <cell r="F45">
            <v>1554</v>
          </cell>
        </row>
        <row r="50">
          <cell r="F50">
            <v>2855</v>
          </cell>
        </row>
        <row r="55">
          <cell r="F55">
            <v>228</v>
          </cell>
        </row>
        <row r="71">
          <cell r="F71">
            <v>102</v>
          </cell>
        </row>
        <row r="81">
          <cell r="F81">
            <v>2363</v>
          </cell>
        </row>
        <row r="86">
          <cell r="F86">
            <v>250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79"/>
  <sheetViews>
    <sheetView showGridLines="0" tabSelected="1" view="pageBreakPreview" zoomScaleNormal="83" zoomScaleSheetLayoutView="100" workbookViewId="0">
      <selection activeCell="L9" sqref="L9"/>
    </sheetView>
  </sheetViews>
  <sheetFormatPr defaultRowHeight="15" x14ac:dyDescent="0.25"/>
  <cols>
    <col min="1" max="1" width="31.7109375" customWidth="1"/>
    <col min="2" max="2" width="13.7109375" style="8" customWidth="1"/>
    <col min="3" max="3" width="9.7109375" style="8" customWidth="1"/>
    <col min="4" max="4" width="10.7109375" style="8" customWidth="1"/>
    <col min="5" max="12" width="9.7109375" style="8" customWidth="1"/>
    <col min="13" max="14" width="10.7109375" style="8" customWidth="1"/>
    <col min="15" max="15" width="7.5703125" style="24" bestFit="1" customWidth="1"/>
    <col min="16" max="16" width="9.5703125" style="8" customWidth="1"/>
    <col min="17" max="17" width="6.42578125" style="8" customWidth="1"/>
  </cols>
  <sheetData>
    <row r="7" spans="1:17" ht="15" customHeight="1" x14ac:dyDescent="0.35">
      <c r="B7" s="40" t="s">
        <v>17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9" spans="1:17" ht="15" customHeight="1" thickBot="1" x14ac:dyDescent="0.3">
      <c r="A9" s="41"/>
      <c r="B9" s="41"/>
      <c r="C9" s="41"/>
      <c r="D9" s="41"/>
    </row>
    <row r="10" spans="1:17" ht="20.100000000000001" customHeight="1" thickBot="1" x14ac:dyDescent="0.3">
      <c r="A10" s="1" t="s">
        <v>41</v>
      </c>
    </row>
    <row r="11" spans="1:17" ht="20.100000000000001" customHeight="1" thickBot="1" x14ac:dyDescent="0.3">
      <c r="A11" s="32"/>
      <c r="B11" s="42" t="s">
        <v>16</v>
      </c>
      <c r="C11" s="9" t="s">
        <v>0</v>
      </c>
      <c r="D11" s="9" t="s">
        <v>1</v>
      </c>
      <c r="E11" s="9" t="s">
        <v>2</v>
      </c>
      <c r="F11" s="21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36" t="s">
        <v>12</v>
      </c>
      <c r="P11" s="37"/>
      <c r="Q11" s="38"/>
    </row>
    <row r="12" spans="1:17" ht="27.75" customHeight="1" thickBot="1" x14ac:dyDescent="0.3">
      <c r="A12" s="33"/>
      <c r="B12" s="43"/>
      <c r="C12" s="10" t="s">
        <v>14</v>
      </c>
      <c r="D12" s="10" t="s">
        <v>14</v>
      </c>
      <c r="E12" s="10" t="s">
        <v>14</v>
      </c>
      <c r="F12" s="22" t="s">
        <v>14</v>
      </c>
      <c r="G12" s="10" t="s">
        <v>14</v>
      </c>
      <c r="H12" s="10" t="s">
        <v>14</v>
      </c>
      <c r="I12" s="10" t="s">
        <v>14</v>
      </c>
      <c r="J12" s="10" t="s">
        <v>14</v>
      </c>
      <c r="K12" s="10" t="s">
        <v>14</v>
      </c>
      <c r="L12" s="10" t="s">
        <v>14</v>
      </c>
      <c r="M12" s="10" t="s">
        <v>14</v>
      </c>
      <c r="N12" s="10" t="s">
        <v>14</v>
      </c>
      <c r="O12" s="25" t="s">
        <v>13</v>
      </c>
      <c r="P12" s="10" t="s">
        <v>14</v>
      </c>
      <c r="Q12" s="10" t="s">
        <v>15</v>
      </c>
    </row>
    <row r="13" spans="1:17" ht="20.100000000000001" customHeight="1" thickBot="1" x14ac:dyDescent="0.3">
      <c r="A13" s="28" t="s">
        <v>22</v>
      </c>
      <c r="B13" s="29">
        <v>300</v>
      </c>
      <c r="C13" s="16">
        <v>380</v>
      </c>
      <c r="D13" s="16">
        <v>418</v>
      </c>
      <c r="E13" s="16">
        <v>544</v>
      </c>
      <c r="F13" s="16">
        <v>591</v>
      </c>
      <c r="G13" s="29">
        <f>'[1]Contratado x Realizado 2° Trim'!$F$15</f>
        <v>430</v>
      </c>
      <c r="H13" s="16"/>
      <c r="I13" s="16"/>
      <c r="J13" s="16"/>
      <c r="K13" s="16"/>
      <c r="L13" s="16"/>
      <c r="M13" s="16"/>
      <c r="N13" s="16"/>
      <c r="O13" s="26">
        <f>B13*12</f>
        <v>3600</v>
      </c>
      <c r="P13" s="6">
        <f>SUM(C13:N13)</f>
        <v>2363</v>
      </c>
      <c r="Q13" s="11">
        <f>P13/O13</f>
        <v>0.65638888888888891</v>
      </c>
    </row>
    <row r="14" spans="1:17" ht="20.100000000000001" customHeight="1" thickBot="1" x14ac:dyDescent="0.3">
      <c r="A14" s="28" t="s">
        <v>35</v>
      </c>
      <c r="B14" s="29">
        <v>100</v>
      </c>
      <c r="C14" s="16">
        <v>95</v>
      </c>
      <c r="D14" s="16">
        <v>89</v>
      </c>
      <c r="E14" s="16">
        <v>0</v>
      </c>
      <c r="F14" s="16">
        <v>0</v>
      </c>
      <c r="G14" s="29">
        <f>'[1]Contratado x Realizado 2° Trim'!$F$16</f>
        <v>0</v>
      </c>
      <c r="H14" s="16"/>
      <c r="I14" s="16"/>
      <c r="J14" s="16"/>
      <c r="K14" s="16"/>
      <c r="L14" s="16"/>
      <c r="M14" s="16"/>
      <c r="N14" s="16"/>
      <c r="O14" s="26">
        <f>B14*12</f>
        <v>1200</v>
      </c>
      <c r="P14" s="6">
        <f>SUM(C14:N14)</f>
        <v>184</v>
      </c>
      <c r="Q14" s="11">
        <f t="shared" ref="Q13:Q19" si="0">P14/O14</f>
        <v>0.15333333333333332</v>
      </c>
    </row>
    <row r="15" spans="1:17" ht="20.100000000000001" customHeight="1" thickBot="1" x14ac:dyDescent="0.3">
      <c r="A15" s="3" t="s">
        <v>21</v>
      </c>
      <c r="B15" s="29">
        <v>650</v>
      </c>
      <c r="C15" s="4">
        <v>587</v>
      </c>
      <c r="D15" s="4">
        <v>574</v>
      </c>
      <c r="E15" s="4">
        <v>717</v>
      </c>
      <c r="F15" s="20">
        <v>674</v>
      </c>
      <c r="G15" s="5">
        <f>'[1]Contratado x Realizado 2° Trim'!$F$17</f>
        <v>1053</v>
      </c>
      <c r="H15" s="4"/>
      <c r="I15" s="4"/>
      <c r="J15" s="4"/>
      <c r="K15" s="4"/>
      <c r="L15" s="4"/>
      <c r="M15" s="4"/>
      <c r="N15" s="4"/>
      <c r="O15" s="26">
        <f t="shared" ref="O15:O19" si="1">B15*12</f>
        <v>7800</v>
      </c>
      <c r="P15" s="6">
        <f t="shared" ref="P13:P19" si="2">SUM(C15:N15)</f>
        <v>3605</v>
      </c>
      <c r="Q15" s="11">
        <f t="shared" si="0"/>
        <v>0.4621794871794872</v>
      </c>
    </row>
    <row r="16" spans="1:17" ht="20.100000000000001" customHeight="1" thickBot="1" x14ac:dyDescent="0.3">
      <c r="A16" s="3" t="s">
        <v>20</v>
      </c>
      <c r="B16" s="29">
        <v>108</v>
      </c>
      <c r="C16" s="5">
        <v>82</v>
      </c>
      <c r="D16" s="5">
        <v>78</v>
      </c>
      <c r="E16" s="5">
        <v>83</v>
      </c>
      <c r="F16" s="20">
        <v>139</v>
      </c>
      <c r="G16" s="5">
        <f>'[1]Contratado x Realizado 2° Trim'!$F$18</f>
        <v>204</v>
      </c>
      <c r="H16" s="5"/>
      <c r="I16" s="5"/>
      <c r="J16" s="5"/>
      <c r="K16" s="5"/>
      <c r="L16" s="5"/>
      <c r="M16" s="5"/>
      <c r="N16" s="4"/>
      <c r="O16" s="26">
        <f t="shared" si="1"/>
        <v>1296</v>
      </c>
      <c r="P16" s="6">
        <f t="shared" si="2"/>
        <v>586</v>
      </c>
      <c r="Q16" s="11">
        <f t="shared" si="0"/>
        <v>0.4521604938271605</v>
      </c>
    </row>
    <row r="17" spans="1:17" ht="20.100000000000001" customHeight="1" thickBot="1" x14ac:dyDescent="0.3">
      <c r="A17" s="3" t="s">
        <v>19</v>
      </c>
      <c r="B17" s="29">
        <v>150</v>
      </c>
      <c r="C17" s="5">
        <v>215</v>
      </c>
      <c r="D17" s="5">
        <v>258</v>
      </c>
      <c r="E17" s="5">
        <v>155</v>
      </c>
      <c r="F17" s="20">
        <v>266</v>
      </c>
      <c r="G17" s="5">
        <f>'[1]Contratado x Realizado 2° Trim'!$F$19</f>
        <v>371</v>
      </c>
      <c r="H17" s="5"/>
      <c r="I17" s="5"/>
      <c r="J17" s="5"/>
      <c r="K17" s="5"/>
      <c r="L17" s="5"/>
      <c r="M17" s="5"/>
      <c r="N17" s="4"/>
      <c r="O17" s="26">
        <f t="shared" si="1"/>
        <v>1800</v>
      </c>
      <c r="P17" s="6">
        <f t="shared" si="2"/>
        <v>1265</v>
      </c>
      <c r="Q17" s="11">
        <f t="shared" si="0"/>
        <v>0.70277777777777772</v>
      </c>
    </row>
    <row r="18" spans="1:17" ht="20.100000000000001" customHeight="1" thickBot="1" x14ac:dyDescent="0.3">
      <c r="A18" s="3" t="s">
        <v>18</v>
      </c>
      <c r="B18" s="29">
        <v>12</v>
      </c>
      <c r="C18" s="5">
        <v>11</v>
      </c>
      <c r="D18" s="5">
        <v>12</v>
      </c>
      <c r="E18" s="5">
        <v>11</v>
      </c>
      <c r="F18" s="20">
        <v>9</v>
      </c>
      <c r="G18" s="5">
        <f>'[1]Contratado x Realizado 2° Trim'!$F$20</f>
        <v>9</v>
      </c>
      <c r="H18" s="5"/>
      <c r="I18" s="5"/>
      <c r="J18" s="5"/>
      <c r="K18" s="5"/>
      <c r="L18" s="5"/>
      <c r="M18" s="5"/>
      <c r="N18" s="4"/>
      <c r="O18" s="26">
        <f t="shared" si="1"/>
        <v>144</v>
      </c>
      <c r="P18" s="6">
        <f t="shared" si="2"/>
        <v>52</v>
      </c>
      <c r="Q18" s="11">
        <f t="shared" si="0"/>
        <v>0.3611111111111111</v>
      </c>
    </row>
    <row r="19" spans="1:17" ht="20.100000000000001" customHeight="1" thickBot="1" x14ac:dyDescent="0.3">
      <c r="A19" s="14" t="s">
        <v>31</v>
      </c>
      <c r="B19" s="29">
        <f t="shared" ref="B19:N19" si="3">SUM(B13:B18)</f>
        <v>1320</v>
      </c>
      <c r="C19" s="5">
        <f t="shared" si="3"/>
        <v>1370</v>
      </c>
      <c r="D19" s="5">
        <f t="shared" si="3"/>
        <v>1429</v>
      </c>
      <c r="E19" s="5">
        <f t="shared" si="3"/>
        <v>1510</v>
      </c>
      <c r="F19" s="15">
        <f t="shared" si="3"/>
        <v>1679</v>
      </c>
      <c r="G19" s="15">
        <f t="shared" si="3"/>
        <v>2067</v>
      </c>
      <c r="H19" s="5">
        <f t="shared" si="3"/>
        <v>0</v>
      </c>
      <c r="I19" s="5">
        <f t="shared" si="3"/>
        <v>0</v>
      </c>
      <c r="J19" s="5">
        <f t="shared" si="3"/>
        <v>0</v>
      </c>
      <c r="K19" s="5">
        <f t="shared" si="3"/>
        <v>0</v>
      </c>
      <c r="L19" s="5">
        <f>SUM(L13:L18)</f>
        <v>0</v>
      </c>
      <c r="M19" s="5">
        <f t="shared" si="3"/>
        <v>0</v>
      </c>
      <c r="N19" s="5">
        <f t="shared" si="3"/>
        <v>0</v>
      </c>
      <c r="O19" s="26">
        <f t="shared" si="1"/>
        <v>15840</v>
      </c>
      <c r="P19" s="6">
        <f t="shared" si="2"/>
        <v>8055</v>
      </c>
      <c r="Q19" s="11">
        <f t="shared" si="0"/>
        <v>0.50852272727272729</v>
      </c>
    </row>
    <row r="20" spans="1:17" ht="20.100000000000001" customHeight="1" x14ac:dyDescent="0.25">
      <c r="A20" s="2"/>
    </row>
    <row r="21" spans="1:17" ht="20.100000000000001" customHeight="1" thickBot="1" x14ac:dyDescent="0.3">
      <c r="A21" s="3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20.100000000000001" customHeight="1" thickBot="1" x14ac:dyDescent="0.3">
      <c r="A22" s="32"/>
      <c r="B22" s="34" t="s">
        <v>16</v>
      </c>
      <c r="C22" s="9" t="s">
        <v>0</v>
      </c>
      <c r="D22" s="9" t="s">
        <v>1</v>
      </c>
      <c r="E22" s="9" t="s">
        <v>2</v>
      </c>
      <c r="F22" s="9" t="s">
        <v>3</v>
      </c>
      <c r="G22" s="9" t="s">
        <v>4</v>
      </c>
      <c r="H22" s="9" t="s">
        <v>5</v>
      </c>
      <c r="I22" s="9" t="s">
        <v>6</v>
      </c>
      <c r="J22" s="9" t="s">
        <v>7</v>
      </c>
      <c r="K22" s="9" t="s">
        <v>8</v>
      </c>
      <c r="L22" s="9" t="s">
        <v>9</v>
      </c>
      <c r="M22" s="9" t="s">
        <v>10</v>
      </c>
      <c r="N22" s="9" t="s">
        <v>11</v>
      </c>
      <c r="O22" s="36" t="s">
        <v>12</v>
      </c>
      <c r="P22" s="37"/>
      <c r="Q22" s="38"/>
    </row>
    <row r="23" spans="1:17" ht="25.5" customHeight="1" thickBot="1" x14ac:dyDescent="0.3">
      <c r="A23" s="33"/>
      <c r="B23" s="35"/>
      <c r="C23" s="7" t="s">
        <v>14</v>
      </c>
      <c r="D23" s="7" t="s">
        <v>14</v>
      </c>
      <c r="E23" s="7" t="s">
        <v>14</v>
      </c>
      <c r="F23" s="7" t="s">
        <v>14</v>
      </c>
      <c r="G23" s="7" t="s">
        <v>14</v>
      </c>
      <c r="H23" s="7" t="s">
        <v>14</v>
      </c>
      <c r="I23" s="7" t="s">
        <v>14</v>
      </c>
      <c r="J23" s="7" t="s">
        <v>14</v>
      </c>
      <c r="K23" s="7" t="s">
        <v>14</v>
      </c>
      <c r="L23" s="7" t="s">
        <v>14</v>
      </c>
      <c r="M23" s="7" t="s">
        <v>14</v>
      </c>
      <c r="N23" s="7" t="s">
        <v>14</v>
      </c>
      <c r="O23" s="19" t="s">
        <v>13</v>
      </c>
      <c r="P23" s="7" t="s">
        <v>14</v>
      </c>
      <c r="Q23" s="7" t="s">
        <v>15</v>
      </c>
    </row>
    <row r="24" spans="1:17" ht="20.100000000000001" customHeight="1" thickBot="1" x14ac:dyDescent="0.3">
      <c r="A24" s="3" t="s">
        <v>24</v>
      </c>
      <c r="B24" s="5">
        <v>150</v>
      </c>
      <c r="C24" s="4">
        <v>148</v>
      </c>
      <c r="D24" s="4">
        <v>141</v>
      </c>
      <c r="E24" s="4">
        <v>193</v>
      </c>
      <c r="F24" s="4">
        <v>71</v>
      </c>
      <c r="G24" s="5">
        <f>'[1]Contratado x Realizado 2° Trim'!$F$29</f>
        <v>108</v>
      </c>
      <c r="H24" s="4"/>
      <c r="I24" s="4"/>
      <c r="J24" s="4"/>
      <c r="K24" s="4"/>
      <c r="L24" s="4"/>
      <c r="M24" s="4"/>
      <c r="N24" s="4"/>
      <c r="O24" s="26">
        <f>B24*12</f>
        <v>1800</v>
      </c>
      <c r="P24" s="6">
        <f>SUM(C24:N24)</f>
        <v>661</v>
      </c>
      <c r="Q24" s="11">
        <f>P24/O24</f>
        <v>0.36722222222222223</v>
      </c>
    </row>
    <row r="25" spans="1:17" ht="20.100000000000001" customHeight="1" thickBot="1" x14ac:dyDescent="0.3">
      <c r="A25" s="3" t="s">
        <v>25</v>
      </c>
      <c r="B25" s="4">
        <v>250</v>
      </c>
      <c r="C25" s="4">
        <v>372</v>
      </c>
      <c r="D25" s="4">
        <v>309</v>
      </c>
      <c r="E25" s="4">
        <v>319</v>
      </c>
      <c r="F25" s="4">
        <v>293</v>
      </c>
      <c r="G25" s="5">
        <f>'[1]Contratado x Realizado 2° Trim'!$F$30</f>
        <v>350</v>
      </c>
      <c r="H25" s="4"/>
      <c r="I25" s="4"/>
      <c r="J25" s="4"/>
      <c r="K25" s="4"/>
      <c r="L25" s="4"/>
      <c r="M25" s="4"/>
      <c r="N25" s="4"/>
      <c r="O25" s="26">
        <f>B25*12</f>
        <v>3000</v>
      </c>
      <c r="P25" s="6">
        <f>SUM(C25:N25)</f>
        <v>1643</v>
      </c>
      <c r="Q25" s="11">
        <f>P25/O25</f>
        <v>0.54766666666666663</v>
      </c>
    </row>
    <row r="26" spans="1:17" ht="20.100000000000001" customHeight="1" thickBot="1" x14ac:dyDescent="0.3">
      <c r="A26" s="14" t="s">
        <v>31</v>
      </c>
      <c r="B26" s="5">
        <f>B25+B24</f>
        <v>400</v>
      </c>
      <c r="C26" s="5">
        <f t="shared" ref="C26:N26" si="4">C25+C24</f>
        <v>520</v>
      </c>
      <c r="D26" s="5">
        <f>D25+D24</f>
        <v>450</v>
      </c>
      <c r="E26" s="5">
        <f t="shared" si="4"/>
        <v>512</v>
      </c>
      <c r="F26" s="5">
        <f t="shared" si="4"/>
        <v>364</v>
      </c>
      <c r="G26" s="5">
        <f>G25+G24</f>
        <v>458</v>
      </c>
      <c r="H26" s="5">
        <f t="shared" ref="H26" si="5">H25+H24</f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0</v>
      </c>
      <c r="M26" s="5">
        <f t="shared" si="4"/>
        <v>0</v>
      </c>
      <c r="N26" s="5">
        <f t="shared" si="4"/>
        <v>0</v>
      </c>
      <c r="O26" s="26">
        <f>B26*12</f>
        <v>4800</v>
      </c>
      <c r="P26" s="6">
        <f>SUM(C26:N26)</f>
        <v>2304</v>
      </c>
      <c r="Q26" s="11">
        <f>P26/O26</f>
        <v>0.48</v>
      </c>
    </row>
    <row r="27" spans="1:17" ht="20.100000000000001" customHeight="1" x14ac:dyDescent="0.25">
      <c r="A27" s="2"/>
    </row>
    <row r="28" spans="1:17" ht="20.100000000000001" customHeight="1" thickBot="1" x14ac:dyDescent="0.3">
      <c r="A28" s="39" t="s">
        <v>26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20.100000000000001" customHeight="1" thickBot="1" x14ac:dyDescent="0.3">
      <c r="A29" s="32"/>
      <c r="B29" s="34" t="s">
        <v>16</v>
      </c>
      <c r="C29" s="21" t="s">
        <v>0</v>
      </c>
      <c r="D29" s="21" t="s">
        <v>1</v>
      </c>
      <c r="E29" s="9" t="s">
        <v>2</v>
      </c>
      <c r="F29" s="9" t="s">
        <v>3</v>
      </c>
      <c r="G29" s="9" t="s">
        <v>4</v>
      </c>
      <c r="H29" s="9" t="s">
        <v>5</v>
      </c>
      <c r="I29" s="9" t="s">
        <v>6</v>
      </c>
      <c r="J29" s="9" t="s">
        <v>7</v>
      </c>
      <c r="K29" s="9" t="s">
        <v>8</v>
      </c>
      <c r="L29" s="9" t="s">
        <v>9</v>
      </c>
      <c r="M29" s="9" t="s">
        <v>10</v>
      </c>
      <c r="N29" s="9" t="s">
        <v>11</v>
      </c>
      <c r="O29" s="36" t="s">
        <v>12</v>
      </c>
      <c r="P29" s="37"/>
      <c r="Q29" s="38"/>
    </row>
    <row r="30" spans="1:17" ht="27.75" customHeight="1" thickBot="1" x14ac:dyDescent="0.3">
      <c r="A30" s="33"/>
      <c r="B30" s="35"/>
      <c r="C30" s="23" t="s">
        <v>14</v>
      </c>
      <c r="D30" s="23" t="s">
        <v>14</v>
      </c>
      <c r="E30" s="7" t="s">
        <v>14</v>
      </c>
      <c r="F30" s="7" t="s">
        <v>14</v>
      </c>
      <c r="G30" s="7" t="s">
        <v>14</v>
      </c>
      <c r="H30" s="7" t="s">
        <v>14</v>
      </c>
      <c r="I30" s="7" t="s">
        <v>14</v>
      </c>
      <c r="J30" s="7" t="s">
        <v>14</v>
      </c>
      <c r="K30" s="7" t="s">
        <v>14</v>
      </c>
      <c r="L30" s="7" t="s">
        <v>14</v>
      </c>
      <c r="M30" s="7" t="s">
        <v>14</v>
      </c>
      <c r="N30" s="7" t="s">
        <v>14</v>
      </c>
      <c r="O30" s="19" t="s">
        <v>13</v>
      </c>
      <c r="P30" s="7" t="s">
        <v>14</v>
      </c>
      <c r="Q30" s="7" t="s">
        <v>15</v>
      </c>
    </row>
    <row r="31" spans="1:17" ht="20.100000000000001" customHeight="1" thickBot="1" x14ac:dyDescent="0.3">
      <c r="A31" s="3" t="s">
        <v>27</v>
      </c>
      <c r="B31" s="5">
        <v>11000</v>
      </c>
      <c r="C31" s="15">
        <v>13912</v>
      </c>
      <c r="D31" s="15">
        <v>13473</v>
      </c>
      <c r="E31" s="5">
        <v>13045</v>
      </c>
      <c r="F31" s="4">
        <v>10820</v>
      </c>
      <c r="G31" s="5">
        <f>'[1]Contratado x Realizado 2° Trim'!$F$36</f>
        <v>12894</v>
      </c>
      <c r="H31" s="4"/>
      <c r="I31" s="4"/>
      <c r="J31" s="4"/>
      <c r="K31" s="5"/>
      <c r="L31" s="5"/>
      <c r="M31" s="5"/>
      <c r="N31" s="4"/>
      <c r="O31" s="26">
        <f>B31*12</f>
        <v>132000</v>
      </c>
      <c r="P31" s="6">
        <f>SUM(C31:N31)</f>
        <v>64144</v>
      </c>
      <c r="Q31" s="11">
        <f>P31/O31</f>
        <v>0.48593939393939395</v>
      </c>
    </row>
    <row r="32" spans="1:17" ht="20.100000000000001" customHeight="1" thickBot="1" x14ac:dyDescent="0.3">
      <c r="A32" s="3" t="s">
        <v>28</v>
      </c>
      <c r="B32" s="5">
        <v>6670</v>
      </c>
      <c r="C32" s="15">
        <v>7521</v>
      </c>
      <c r="D32" s="15">
        <v>7463</v>
      </c>
      <c r="E32" s="4">
        <v>7713</v>
      </c>
      <c r="F32" s="4">
        <v>6073</v>
      </c>
      <c r="G32" s="5">
        <f>'[1]Contratado x Realizado 2° Trim'!$F$37</f>
        <v>9321</v>
      </c>
      <c r="H32" s="4"/>
      <c r="I32" s="4"/>
      <c r="J32" s="4"/>
      <c r="K32" s="4"/>
      <c r="L32" s="4"/>
      <c r="M32" s="4"/>
      <c r="N32" s="4"/>
      <c r="O32" s="26">
        <f t="shared" ref="O32:O35" si="6">B32*12</f>
        <v>80040</v>
      </c>
      <c r="P32" s="6">
        <f>SUM(C32:N32)</f>
        <v>38091</v>
      </c>
      <c r="Q32" s="11">
        <f>P32/O32</f>
        <v>0.47589955022488756</v>
      </c>
    </row>
    <row r="33" spans="1:17" ht="20.100000000000001" customHeight="1" thickBot="1" x14ac:dyDescent="0.3">
      <c r="A33" s="3" t="s">
        <v>29</v>
      </c>
      <c r="B33" s="5">
        <v>3000</v>
      </c>
      <c r="C33" s="15">
        <v>2112</v>
      </c>
      <c r="D33" s="15">
        <v>2097</v>
      </c>
      <c r="E33" s="4">
        <v>2546</v>
      </c>
      <c r="F33" s="4">
        <v>2131</v>
      </c>
      <c r="G33" s="5">
        <f>'[1]Contratado x Realizado 2° Trim'!$F$38</f>
        <v>2092</v>
      </c>
      <c r="H33" s="4"/>
      <c r="I33" s="4"/>
      <c r="J33" s="4"/>
      <c r="K33" s="4"/>
      <c r="L33" s="4"/>
      <c r="M33" s="4"/>
      <c r="N33" s="4"/>
      <c r="O33" s="26">
        <f t="shared" si="6"/>
        <v>36000</v>
      </c>
      <c r="P33" s="6">
        <f t="shared" ref="P33:P34" si="7">SUM(C33:N33)</f>
        <v>10978</v>
      </c>
      <c r="Q33" s="11">
        <f t="shared" ref="Q33:Q34" si="8">P33/O33</f>
        <v>0.30494444444444446</v>
      </c>
    </row>
    <row r="34" spans="1:17" ht="20.100000000000001" customHeight="1" thickBot="1" x14ac:dyDescent="0.3">
      <c r="A34" s="3" t="s">
        <v>30</v>
      </c>
      <c r="B34" s="5">
        <v>200</v>
      </c>
      <c r="C34" s="15">
        <v>327</v>
      </c>
      <c r="D34" s="15">
        <v>271</v>
      </c>
      <c r="E34" s="4">
        <v>272</v>
      </c>
      <c r="F34" s="4">
        <v>233</v>
      </c>
      <c r="G34" s="5">
        <f>'[1]Contratado x Realizado 2° Trim'!$F$39</f>
        <v>289</v>
      </c>
      <c r="H34" s="4"/>
      <c r="I34" s="4"/>
      <c r="J34" s="4"/>
      <c r="K34" s="4"/>
      <c r="L34" s="4"/>
      <c r="M34" s="4"/>
      <c r="N34" s="4"/>
      <c r="O34" s="26">
        <f t="shared" si="6"/>
        <v>2400</v>
      </c>
      <c r="P34" s="6">
        <f t="shared" si="7"/>
        <v>1392</v>
      </c>
      <c r="Q34" s="11">
        <f t="shared" si="8"/>
        <v>0.57999999999999996</v>
      </c>
    </row>
    <row r="35" spans="1:17" ht="20.100000000000001" customHeight="1" thickBot="1" x14ac:dyDescent="0.3">
      <c r="A35" s="14" t="s">
        <v>31</v>
      </c>
      <c r="B35" s="5">
        <f>B32+B31+B33+B34</f>
        <v>20870</v>
      </c>
      <c r="C35" s="15">
        <f>C32+C31+C33+C34</f>
        <v>23872</v>
      </c>
      <c r="D35" s="15">
        <f>D32+D31+D33+D34</f>
        <v>23304</v>
      </c>
      <c r="E35" s="5">
        <f t="shared" ref="E35:N35" si="9">E32+E31+E33+E34</f>
        <v>23576</v>
      </c>
      <c r="F35" s="5">
        <f t="shared" si="9"/>
        <v>19257</v>
      </c>
      <c r="G35" s="5">
        <f>G32+G31+G33+G34</f>
        <v>24596</v>
      </c>
      <c r="H35" s="5">
        <f t="shared" ref="H35" si="10">H32+H31+H33+H34</f>
        <v>0</v>
      </c>
      <c r="I35" s="5">
        <f t="shared" si="9"/>
        <v>0</v>
      </c>
      <c r="J35" s="5">
        <f t="shared" si="9"/>
        <v>0</v>
      </c>
      <c r="K35" s="5">
        <f t="shared" si="9"/>
        <v>0</v>
      </c>
      <c r="L35" s="5">
        <f t="shared" si="9"/>
        <v>0</v>
      </c>
      <c r="M35" s="5">
        <f t="shared" si="9"/>
        <v>0</v>
      </c>
      <c r="N35" s="5">
        <f t="shared" si="9"/>
        <v>0</v>
      </c>
      <c r="O35" s="26">
        <f t="shared" si="6"/>
        <v>250440</v>
      </c>
      <c r="P35" s="6">
        <f>SUM(P31:P34)</f>
        <v>114605</v>
      </c>
      <c r="Q35" s="11">
        <f>P35/O35</f>
        <v>0.4576145983069797</v>
      </c>
    </row>
    <row r="36" spans="1:17" ht="20.100000000000001" customHeight="1" x14ac:dyDescent="0.25">
      <c r="A36" s="2"/>
    </row>
    <row r="37" spans="1:17" ht="20.100000000000001" customHeight="1" thickBot="1" x14ac:dyDescent="0.3">
      <c r="A37" s="39" t="s">
        <v>37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20.100000000000001" customHeight="1" thickBot="1" x14ac:dyDescent="0.3">
      <c r="A38" s="32"/>
      <c r="B38" s="34" t="s">
        <v>16</v>
      </c>
      <c r="C38" s="9" t="s">
        <v>0</v>
      </c>
      <c r="D38" s="9" t="s">
        <v>1</v>
      </c>
      <c r="E38" s="9" t="s">
        <v>2</v>
      </c>
      <c r="F38" s="9" t="s">
        <v>3</v>
      </c>
      <c r="G38" s="9" t="s">
        <v>4</v>
      </c>
      <c r="H38" s="9" t="s">
        <v>5</v>
      </c>
      <c r="I38" s="9" t="s">
        <v>6</v>
      </c>
      <c r="J38" s="9" t="s">
        <v>7</v>
      </c>
      <c r="K38" s="9" t="s">
        <v>8</v>
      </c>
      <c r="L38" s="9" t="s">
        <v>9</v>
      </c>
      <c r="M38" s="9" t="s">
        <v>10</v>
      </c>
      <c r="N38" s="9" t="s">
        <v>11</v>
      </c>
      <c r="O38" s="36" t="s">
        <v>12</v>
      </c>
      <c r="P38" s="37"/>
      <c r="Q38" s="38"/>
    </row>
    <row r="39" spans="1:17" ht="27" customHeight="1" thickBot="1" x14ac:dyDescent="0.3">
      <c r="A39" s="33"/>
      <c r="B39" s="35"/>
      <c r="C39" s="7" t="s">
        <v>14</v>
      </c>
      <c r="D39" s="7" t="s">
        <v>14</v>
      </c>
      <c r="E39" s="7" t="s">
        <v>14</v>
      </c>
      <c r="F39" s="7" t="s">
        <v>14</v>
      </c>
      <c r="G39" s="7" t="s">
        <v>14</v>
      </c>
      <c r="H39" s="7" t="s">
        <v>14</v>
      </c>
      <c r="I39" s="7" t="s">
        <v>14</v>
      </c>
      <c r="J39" s="7" t="s">
        <v>14</v>
      </c>
      <c r="K39" s="7" t="s">
        <v>14</v>
      </c>
      <c r="L39" s="7" t="s">
        <v>14</v>
      </c>
      <c r="M39" s="7" t="s">
        <v>14</v>
      </c>
      <c r="N39" s="7" t="s">
        <v>14</v>
      </c>
      <c r="O39" s="19" t="s">
        <v>13</v>
      </c>
      <c r="P39" s="7" t="s">
        <v>14</v>
      </c>
      <c r="Q39" s="7" t="s">
        <v>15</v>
      </c>
    </row>
    <row r="40" spans="1:17" ht="20.100000000000001" customHeight="1" thickBot="1" x14ac:dyDescent="0.3">
      <c r="A40" s="3" t="s">
        <v>32</v>
      </c>
      <c r="B40" s="5">
        <v>1700</v>
      </c>
      <c r="C40" s="5">
        <v>1721</v>
      </c>
      <c r="D40" s="4">
        <v>1440</v>
      </c>
      <c r="E40" s="5">
        <v>1728</v>
      </c>
      <c r="F40" s="4">
        <v>1619</v>
      </c>
      <c r="G40" s="5">
        <f>'[1]Contratado x Realizado 2° Trim'!$F$45</f>
        <v>1554</v>
      </c>
      <c r="H40" s="5"/>
      <c r="I40" s="5"/>
      <c r="J40" s="5"/>
      <c r="K40" s="5"/>
      <c r="L40" s="5"/>
      <c r="M40" s="5"/>
      <c r="N40" s="4"/>
      <c r="O40" s="26">
        <f>B40*12</f>
        <v>20400</v>
      </c>
      <c r="P40" s="6">
        <f>SUM(C40:N40)</f>
        <v>8062</v>
      </c>
      <c r="Q40" s="11">
        <f>P40/O40</f>
        <v>0.39519607843137255</v>
      </c>
    </row>
    <row r="41" spans="1:17" ht="20.100000000000001" customHeight="1" thickBot="1" x14ac:dyDescent="0.3">
      <c r="A41" s="14" t="s">
        <v>31</v>
      </c>
      <c r="B41" s="5">
        <f>B40</f>
        <v>1700</v>
      </c>
      <c r="C41" s="5">
        <f t="shared" ref="C41:P41" si="11">C40</f>
        <v>1721</v>
      </c>
      <c r="D41" s="5">
        <f t="shared" si="11"/>
        <v>1440</v>
      </c>
      <c r="E41" s="5">
        <f t="shared" si="11"/>
        <v>1728</v>
      </c>
      <c r="F41" s="5">
        <f t="shared" si="11"/>
        <v>1619</v>
      </c>
      <c r="G41" s="5">
        <f t="shared" si="11"/>
        <v>1554</v>
      </c>
      <c r="H41" s="5">
        <f t="shared" ref="H41" si="12">H40</f>
        <v>0</v>
      </c>
      <c r="I41" s="5">
        <f t="shared" si="11"/>
        <v>0</v>
      </c>
      <c r="J41" s="5">
        <f t="shared" si="11"/>
        <v>0</v>
      </c>
      <c r="K41" s="5">
        <f t="shared" si="11"/>
        <v>0</v>
      </c>
      <c r="L41" s="5">
        <f t="shared" si="11"/>
        <v>0</v>
      </c>
      <c r="M41" s="5">
        <f t="shared" si="11"/>
        <v>0</v>
      </c>
      <c r="N41" s="5">
        <f t="shared" si="11"/>
        <v>0</v>
      </c>
      <c r="O41" s="26">
        <f t="shared" si="11"/>
        <v>20400</v>
      </c>
      <c r="P41" s="6">
        <f t="shared" si="11"/>
        <v>8062</v>
      </c>
      <c r="Q41" s="11">
        <f>P41/O41</f>
        <v>0.39519607843137255</v>
      </c>
    </row>
    <row r="42" spans="1:17" ht="20.100000000000001" customHeight="1" x14ac:dyDescent="0.25">
      <c r="A42" s="2"/>
    </row>
    <row r="43" spans="1:17" ht="20.100000000000001" customHeight="1" thickBot="1" x14ac:dyDescent="0.3">
      <c r="A43" s="39" t="s">
        <v>42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20.100000000000001" customHeight="1" thickBot="1" x14ac:dyDescent="0.3">
      <c r="A44" s="32"/>
      <c r="B44" s="34" t="s">
        <v>16</v>
      </c>
      <c r="C44" s="9" t="s">
        <v>0</v>
      </c>
      <c r="D44" s="9" t="s">
        <v>1</v>
      </c>
      <c r="E44" s="9" t="s">
        <v>2</v>
      </c>
      <c r="F44" s="9" t="s">
        <v>3</v>
      </c>
      <c r="G44" s="9" t="s">
        <v>4</v>
      </c>
      <c r="H44" s="9" t="s">
        <v>5</v>
      </c>
      <c r="I44" s="9" t="s">
        <v>6</v>
      </c>
      <c r="J44" s="9" t="s">
        <v>7</v>
      </c>
      <c r="K44" s="9" t="s">
        <v>8</v>
      </c>
      <c r="L44" s="9" t="s">
        <v>9</v>
      </c>
      <c r="M44" s="9" t="s">
        <v>10</v>
      </c>
      <c r="N44" s="9" t="s">
        <v>11</v>
      </c>
      <c r="O44" s="36" t="s">
        <v>12</v>
      </c>
      <c r="P44" s="37"/>
      <c r="Q44" s="38"/>
    </row>
    <row r="45" spans="1:17" ht="25.5" customHeight="1" thickBot="1" x14ac:dyDescent="0.3">
      <c r="A45" s="33"/>
      <c r="B45" s="35"/>
      <c r="C45" s="7" t="s">
        <v>14</v>
      </c>
      <c r="D45" s="7" t="s">
        <v>14</v>
      </c>
      <c r="E45" s="7" t="s">
        <v>14</v>
      </c>
      <c r="F45" s="7" t="s">
        <v>14</v>
      </c>
      <c r="G45" s="7" t="s">
        <v>14</v>
      </c>
      <c r="H45" s="7" t="s">
        <v>14</v>
      </c>
      <c r="I45" s="7" t="s">
        <v>14</v>
      </c>
      <c r="J45" s="7" t="s">
        <v>14</v>
      </c>
      <c r="K45" s="7" t="s">
        <v>14</v>
      </c>
      <c r="L45" s="7" t="s">
        <v>14</v>
      </c>
      <c r="M45" s="7" t="s">
        <v>14</v>
      </c>
      <c r="N45" s="7" t="s">
        <v>14</v>
      </c>
      <c r="O45" s="19" t="s">
        <v>13</v>
      </c>
      <c r="P45" s="7" t="s">
        <v>14</v>
      </c>
      <c r="Q45" s="7" t="s">
        <v>15</v>
      </c>
    </row>
    <row r="46" spans="1:17" ht="20.100000000000001" customHeight="1" thickBot="1" x14ac:dyDescent="0.3">
      <c r="A46" s="3" t="s">
        <v>43</v>
      </c>
      <c r="B46" s="6">
        <v>3150</v>
      </c>
      <c r="C46" s="5">
        <v>2860</v>
      </c>
      <c r="D46" s="4">
        <v>2637</v>
      </c>
      <c r="E46" s="4">
        <v>2979</v>
      </c>
      <c r="F46" s="4">
        <v>2891</v>
      </c>
      <c r="G46" s="5">
        <f>'[1]Contratado x Realizado 2° Trim'!$F$50</f>
        <v>2855</v>
      </c>
      <c r="H46" s="4"/>
      <c r="I46" s="4"/>
      <c r="J46" s="4"/>
      <c r="K46" s="4"/>
      <c r="L46" s="4"/>
      <c r="M46" s="4"/>
      <c r="N46" s="4"/>
      <c r="O46" s="6">
        <f>B46*12</f>
        <v>37800</v>
      </c>
      <c r="P46" s="7">
        <f>SUM(C46:N46)</f>
        <v>14222</v>
      </c>
      <c r="Q46" s="12">
        <f>P46/O46</f>
        <v>0.37624338624338627</v>
      </c>
    </row>
    <row r="47" spans="1:17" ht="20.100000000000001" customHeight="1" thickBot="1" x14ac:dyDescent="0.3">
      <c r="A47" s="14" t="s">
        <v>31</v>
      </c>
      <c r="B47" s="5">
        <f>B46</f>
        <v>3150</v>
      </c>
      <c r="C47" s="5">
        <f>C46</f>
        <v>2860</v>
      </c>
      <c r="D47" s="4">
        <f t="shared" ref="D47:N47" si="13">D46</f>
        <v>2637</v>
      </c>
      <c r="E47" s="4">
        <f t="shared" si="13"/>
        <v>2979</v>
      </c>
      <c r="F47" s="4">
        <f t="shared" si="13"/>
        <v>2891</v>
      </c>
      <c r="G47" s="4">
        <f>G46</f>
        <v>2855</v>
      </c>
      <c r="H47" s="4">
        <f t="shared" ref="H47" si="14">H46</f>
        <v>0</v>
      </c>
      <c r="I47" s="4">
        <f t="shared" si="13"/>
        <v>0</v>
      </c>
      <c r="J47" s="4">
        <f t="shared" si="13"/>
        <v>0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0</v>
      </c>
      <c r="O47" s="6">
        <f>O46</f>
        <v>37800</v>
      </c>
      <c r="P47" s="7">
        <f>P46</f>
        <v>14222</v>
      </c>
      <c r="Q47" s="12">
        <f>P47/O47</f>
        <v>0.37624338624338627</v>
      </c>
    </row>
    <row r="48" spans="1:17" ht="20.100000000000001" customHeight="1" x14ac:dyDescent="0.25">
      <c r="A48" s="2"/>
    </row>
    <row r="49" spans="1:17" ht="20.100000000000001" customHeight="1" thickBot="1" x14ac:dyDescent="0.3">
      <c r="A49" s="39" t="s">
        <v>33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20.100000000000001" customHeight="1" thickBot="1" x14ac:dyDescent="0.3">
      <c r="A50" s="32"/>
      <c r="B50" s="34" t="s">
        <v>16</v>
      </c>
      <c r="C50" s="9" t="s">
        <v>0</v>
      </c>
      <c r="D50" s="9" t="s">
        <v>1</v>
      </c>
      <c r="E50" s="9" t="s">
        <v>2</v>
      </c>
      <c r="F50" s="9" t="s">
        <v>3</v>
      </c>
      <c r="G50" s="9" t="s">
        <v>4</v>
      </c>
      <c r="H50" s="9" t="s">
        <v>5</v>
      </c>
      <c r="I50" s="9" t="s">
        <v>6</v>
      </c>
      <c r="J50" s="9" t="s">
        <v>7</v>
      </c>
      <c r="K50" s="9" t="s">
        <v>8</v>
      </c>
      <c r="L50" s="9" t="s">
        <v>9</v>
      </c>
      <c r="M50" s="9" t="s">
        <v>10</v>
      </c>
      <c r="N50" s="9" t="s">
        <v>11</v>
      </c>
      <c r="O50" s="36" t="s">
        <v>12</v>
      </c>
      <c r="P50" s="37"/>
      <c r="Q50" s="38"/>
    </row>
    <row r="51" spans="1:17" ht="30.75" customHeight="1" thickBot="1" x14ac:dyDescent="0.3">
      <c r="A51" s="33"/>
      <c r="B51" s="35"/>
      <c r="C51" s="7" t="s">
        <v>14</v>
      </c>
      <c r="D51" s="7" t="s">
        <v>14</v>
      </c>
      <c r="E51" s="7" t="s">
        <v>14</v>
      </c>
      <c r="F51" s="7" t="s">
        <v>14</v>
      </c>
      <c r="G51" s="7" t="s">
        <v>14</v>
      </c>
      <c r="H51" s="7" t="s">
        <v>14</v>
      </c>
      <c r="I51" s="7" t="s">
        <v>14</v>
      </c>
      <c r="J51" s="7" t="s">
        <v>14</v>
      </c>
      <c r="K51" s="7" t="s">
        <v>14</v>
      </c>
      <c r="L51" s="7" t="s">
        <v>14</v>
      </c>
      <c r="M51" s="7" t="s">
        <v>14</v>
      </c>
      <c r="N51" s="7" t="s">
        <v>14</v>
      </c>
      <c r="O51" s="19" t="s">
        <v>13</v>
      </c>
      <c r="P51" s="7" t="s">
        <v>14</v>
      </c>
      <c r="Q51" s="7" t="s">
        <v>15</v>
      </c>
    </row>
    <row r="52" spans="1:17" ht="20.100000000000001" customHeight="1" thickBot="1" x14ac:dyDescent="0.3">
      <c r="A52" s="3" t="s">
        <v>34</v>
      </c>
      <c r="B52" s="4">
        <v>180</v>
      </c>
      <c r="C52" s="4">
        <v>282</v>
      </c>
      <c r="D52" s="4">
        <v>331</v>
      </c>
      <c r="E52" s="4">
        <v>357</v>
      </c>
      <c r="F52" s="4">
        <v>216</v>
      </c>
      <c r="G52" s="5">
        <f>'[1]Contratado x Realizado 2° Trim'!$F$55</f>
        <v>228</v>
      </c>
      <c r="H52" s="4"/>
      <c r="I52" s="4"/>
      <c r="J52" s="4"/>
      <c r="K52" s="4"/>
      <c r="L52" s="4"/>
      <c r="M52" s="4"/>
      <c r="N52" s="4"/>
      <c r="O52" s="26">
        <f>B52*12</f>
        <v>2160</v>
      </c>
      <c r="P52" s="6">
        <f>SUM(C52:N52)</f>
        <v>1414</v>
      </c>
      <c r="Q52" s="11">
        <f>P52/O52</f>
        <v>0.65462962962962967</v>
      </c>
    </row>
    <row r="53" spans="1:17" ht="20.100000000000001" customHeight="1" thickBot="1" x14ac:dyDescent="0.3">
      <c r="A53" s="14" t="s">
        <v>31</v>
      </c>
      <c r="B53" s="4">
        <f>B52</f>
        <v>180</v>
      </c>
      <c r="C53" s="4">
        <f t="shared" ref="C53:P53" si="15">C52</f>
        <v>282</v>
      </c>
      <c r="D53" s="4">
        <f t="shared" si="15"/>
        <v>331</v>
      </c>
      <c r="E53" s="4">
        <f t="shared" si="15"/>
        <v>357</v>
      </c>
      <c r="F53" s="4">
        <f t="shared" si="15"/>
        <v>216</v>
      </c>
      <c r="G53" s="4">
        <f t="shared" si="15"/>
        <v>228</v>
      </c>
      <c r="H53" s="4">
        <f t="shared" ref="H53" si="16">H52</f>
        <v>0</v>
      </c>
      <c r="I53" s="4">
        <f t="shared" si="15"/>
        <v>0</v>
      </c>
      <c r="J53" s="4">
        <f t="shared" si="15"/>
        <v>0</v>
      </c>
      <c r="K53" s="4">
        <f t="shared" si="15"/>
        <v>0</v>
      </c>
      <c r="L53" s="4">
        <f t="shared" si="15"/>
        <v>0</v>
      </c>
      <c r="M53" s="4">
        <f t="shared" si="15"/>
        <v>0</v>
      </c>
      <c r="N53" s="4">
        <f t="shared" si="15"/>
        <v>0</v>
      </c>
      <c r="O53" s="26">
        <f>B53*12</f>
        <v>2160</v>
      </c>
      <c r="P53" s="7">
        <f t="shared" si="15"/>
        <v>1414</v>
      </c>
      <c r="Q53" s="11">
        <f>P53/O53</f>
        <v>0.65462962962962967</v>
      </c>
    </row>
    <row r="54" spans="1:17" ht="20.100000000000001" customHeight="1" x14ac:dyDescent="0.25">
      <c r="A54" s="2"/>
    </row>
    <row r="55" spans="1:17" ht="20.100000000000001" customHeight="1" thickBot="1" x14ac:dyDescent="0.3">
      <c r="A55" s="39" t="s">
        <v>38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20.100000000000001" customHeight="1" thickBot="1" x14ac:dyDescent="0.3">
      <c r="A56" s="32"/>
      <c r="B56" s="34" t="s">
        <v>16</v>
      </c>
      <c r="C56" s="9" t="s">
        <v>0</v>
      </c>
      <c r="D56" s="9" t="s">
        <v>1</v>
      </c>
      <c r="E56" s="9" t="s">
        <v>2</v>
      </c>
      <c r="F56" s="9" t="s">
        <v>3</v>
      </c>
      <c r="G56" s="9" t="s">
        <v>4</v>
      </c>
      <c r="H56" s="9" t="s">
        <v>5</v>
      </c>
      <c r="I56" s="9" t="s">
        <v>6</v>
      </c>
      <c r="J56" s="9" t="s">
        <v>7</v>
      </c>
      <c r="K56" s="9" t="s">
        <v>8</v>
      </c>
      <c r="L56" s="9" t="s">
        <v>9</v>
      </c>
      <c r="M56" s="9" t="s">
        <v>10</v>
      </c>
      <c r="N56" s="9" t="s">
        <v>11</v>
      </c>
      <c r="O56" s="36" t="s">
        <v>12</v>
      </c>
      <c r="P56" s="37"/>
      <c r="Q56" s="38"/>
    </row>
    <row r="57" spans="1:17" ht="25.5" customHeight="1" thickBot="1" x14ac:dyDescent="0.3">
      <c r="A57" s="33"/>
      <c r="B57" s="35"/>
      <c r="C57" s="7" t="s">
        <v>14</v>
      </c>
      <c r="D57" s="7" t="s">
        <v>14</v>
      </c>
      <c r="E57" s="7" t="s">
        <v>14</v>
      </c>
      <c r="F57" s="7" t="s">
        <v>14</v>
      </c>
      <c r="G57" s="7" t="s">
        <v>14</v>
      </c>
      <c r="H57" s="7" t="s">
        <v>14</v>
      </c>
      <c r="I57" s="7" t="s">
        <v>14</v>
      </c>
      <c r="J57" s="7" t="s">
        <v>14</v>
      </c>
      <c r="K57" s="7" t="s">
        <v>14</v>
      </c>
      <c r="L57" s="7" t="s">
        <v>14</v>
      </c>
      <c r="M57" s="7" t="s">
        <v>14</v>
      </c>
      <c r="N57" s="7" t="s">
        <v>14</v>
      </c>
      <c r="O57" s="19" t="s">
        <v>13</v>
      </c>
      <c r="P57" s="7" t="s">
        <v>14</v>
      </c>
      <c r="Q57" s="7" t="s">
        <v>15</v>
      </c>
    </row>
    <row r="58" spans="1:17" ht="20.100000000000001" customHeight="1" thickBot="1" x14ac:dyDescent="0.3">
      <c r="A58" s="3" t="s">
        <v>32</v>
      </c>
      <c r="B58" s="4">
        <v>200</v>
      </c>
      <c r="C58" s="4">
        <v>228</v>
      </c>
      <c r="D58" s="4">
        <v>130</v>
      </c>
      <c r="E58" s="4">
        <v>138</v>
      </c>
      <c r="F58" s="4">
        <v>158</v>
      </c>
      <c r="G58" s="5">
        <v>158</v>
      </c>
      <c r="H58" s="5"/>
      <c r="I58" s="4"/>
      <c r="J58" s="4"/>
      <c r="K58" s="4"/>
      <c r="L58" s="4"/>
      <c r="M58" s="4"/>
      <c r="N58" s="4"/>
      <c r="O58" s="26">
        <f>B58*12</f>
        <v>2400</v>
      </c>
      <c r="P58" s="7">
        <f>SUM(C58:N58)</f>
        <v>812</v>
      </c>
      <c r="Q58" s="11">
        <f>P58/O58</f>
        <v>0.33833333333333332</v>
      </c>
    </row>
    <row r="59" spans="1:17" ht="20.100000000000001" customHeight="1" thickBot="1" x14ac:dyDescent="0.3">
      <c r="A59" s="14" t="s">
        <v>44</v>
      </c>
      <c r="B59" s="4">
        <f>B58</f>
        <v>200</v>
      </c>
      <c r="C59" s="4">
        <f t="shared" ref="C59:P59" si="17">C58</f>
        <v>228</v>
      </c>
      <c r="D59" s="4">
        <f t="shared" si="17"/>
        <v>130</v>
      </c>
      <c r="E59" s="4">
        <f t="shared" si="17"/>
        <v>138</v>
      </c>
      <c r="F59" s="4">
        <f t="shared" si="17"/>
        <v>158</v>
      </c>
      <c r="G59" s="4">
        <f t="shared" si="17"/>
        <v>158</v>
      </c>
      <c r="H59" s="4"/>
      <c r="I59" s="4">
        <f t="shared" si="17"/>
        <v>0</v>
      </c>
      <c r="J59" s="4">
        <f t="shared" si="17"/>
        <v>0</v>
      </c>
      <c r="K59" s="4">
        <f t="shared" si="17"/>
        <v>0</v>
      </c>
      <c r="L59" s="4">
        <f t="shared" si="17"/>
        <v>0</v>
      </c>
      <c r="M59" s="4">
        <f t="shared" si="17"/>
        <v>0</v>
      </c>
      <c r="N59" s="4">
        <f t="shared" si="17"/>
        <v>0</v>
      </c>
      <c r="O59" s="26">
        <f t="shared" si="17"/>
        <v>2400</v>
      </c>
      <c r="P59" s="7">
        <f t="shared" si="17"/>
        <v>812</v>
      </c>
      <c r="Q59" s="11">
        <f>P59/O59</f>
        <v>0.33833333333333332</v>
      </c>
    </row>
    <row r="60" spans="1:17" ht="20.100000000000001" customHeight="1" x14ac:dyDescent="0.25">
      <c r="A60" s="2"/>
    </row>
    <row r="61" spans="1:17" ht="20.100000000000001" customHeight="1" thickBot="1" x14ac:dyDescent="0.3">
      <c r="A61" s="39" t="s">
        <v>39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20.100000000000001" customHeight="1" thickBot="1" x14ac:dyDescent="0.3">
      <c r="A62" s="32"/>
      <c r="B62" s="34" t="s">
        <v>16</v>
      </c>
      <c r="C62" s="9" t="s">
        <v>0</v>
      </c>
      <c r="D62" s="9" t="s">
        <v>1</v>
      </c>
      <c r="E62" s="9" t="s">
        <v>2</v>
      </c>
      <c r="F62" s="9" t="s">
        <v>3</v>
      </c>
      <c r="G62" s="9" t="s">
        <v>4</v>
      </c>
      <c r="H62" s="9" t="s">
        <v>5</v>
      </c>
      <c r="I62" s="9" t="s">
        <v>6</v>
      </c>
      <c r="J62" s="9" t="s">
        <v>7</v>
      </c>
      <c r="K62" s="9" t="s">
        <v>8</v>
      </c>
      <c r="L62" s="9" t="s">
        <v>9</v>
      </c>
      <c r="M62" s="9" t="s">
        <v>10</v>
      </c>
      <c r="N62" s="9" t="s">
        <v>11</v>
      </c>
      <c r="O62" s="36" t="s">
        <v>12</v>
      </c>
      <c r="P62" s="37"/>
      <c r="Q62" s="38"/>
    </row>
    <row r="63" spans="1:17" ht="25.5" customHeight="1" thickBot="1" x14ac:dyDescent="0.3">
      <c r="A63" s="33"/>
      <c r="B63" s="35"/>
      <c r="C63" s="7" t="s">
        <v>14</v>
      </c>
      <c r="D63" s="7" t="s">
        <v>14</v>
      </c>
      <c r="E63" s="7" t="s">
        <v>14</v>
      </c>
      <c r="F63" s="7" t="s">
        <v>14</v>
      </c>
      <c r="G63" s="7" t="s">
        <v>14</v>
      </c>
      <c r="H63" s="7" t="s">
        <v>14</v>
      </c>
      <c r="I63" s="7" t="s">
        <v>14</v>
      </c>
      <c r="J63" s="7" t="s">
        <v>14</v>
      </c>
      <c r="K63" s="7" t="s">
        <v>14</v>
      </c>
      <c r="L63" s="7" t="s">
        <v>14</v>
      </c>
      <c r="M63" s="7" t="s">
        <v>14</v>
      </c>
      <c r="N63" s="7" t="s">
        <v>14</v>
      </c>
      <c r="O63" s="19" t="s">
        <v>13</v>
      </c>
      <c r="P63" s="7" t="s">
        <v>14</v>
      </c>
      <c r="Q63" s="7" t="s">
        <v>15</v>
      </c>
    </row>
    <row r="64" spans="1:17" ht="15.75" thickBot="1" x14ac:dyDescent="0.3">
      <c r="A64" s="3" t="s">
        <v>32</v>
      </c>
      <c r="B64" s="4">
        <v>100</v>
      </c>
      <c r="C64" s="16">
        <v>118</v>
      </c>
      <c r="D64" s="4">
        <v>123</v>
      </c>
      <c r="E64" s="4">
        <v>135</v>
      </c>
      <c r="F64" s="4">
        <v>101</v>
      </c>
      <c r="G64" s="5">
        <f>'[1]Contratado x Realizado 2° Trim'!$F$71</f>
        <v>102</v>
      </c>
      <c r="H64" s="4"/>
      <c r="I64" s="4"/>
      <c r="J64" s="4"/>
      <c r="K64" s="4"/>
      <c r="L64" s="4"/>
      <c r="M64" s="4"/>
      <c r="N64" s="4"/>
      <c r="O64" s="26">
        <f>B64*12</f>
        <v>1200</v>
      </c>
      <c r="P64" s="7">
        <f>SUM(C64:N64)</f>
        <v>579</v>
      </c>
      <c r="Q64" s="11">
        <f>P64/O64</f>
        <v>0.48249999999999998</v>
      </c>
    </row>
    <row r="65" spans="1:17" ht="20.100000000000001" customHeight="1" thickBot="1" x14ac:dyDescent="0.3">
      <c r="A65" s="14" t="s">
        <v>31</v>
      </c>
      <c r="B65" s="4">
        <f>B64</f>
        <v>100</v>
      </c>
      <c r="C65" s="16">
        <f t="shared" ref="C65:P65" si="18">C64</f>
        <v>118</v>
      </c>
      <c r="D65" s="4">
        <f t="shared" si="18"/>
        <v>123</v>
      </c>
      <c r="E65" s="4">
        <f t="shared" si="18"/>
        <v>135</v>
      </c>
      <c r="F65" s="4">
        <f t="shared" si="18"/>
        <v>101</v>
      </c>
      <c r="G65" s="4">
        <f t="shared" si="18"/>
        <v>102</v>
      </c>
      <c r="H65" s="4">
        <f t="shared" ref="H65" si="19">H64</f>
        <v>0</v>
      </c>
      <c r="I65" s="4">
        <f t="shared" si="18"/>
        <v>0</v>
      </c>
      <c r="J65" s="4">
        <f t="shared" si="18"/>
        <v>0</v>
      </c>
      <c r="K65" s="4">
        <f t="shared" si="18"/>
        <v>0</v>
      </c>
      <c r="L65" s="4">
        <f t="shared" si="18"/>
        <v>0</v>
      </c>
      <c r="M65" s="4">
        <f t="shared" si="18"/>
        <v>0</v>
      </c>
      <c r="N65" s="4">
        <f t="shared" si="18"/>
        <v>0</v>
      </c>
      <c r="O65" s="26">
        <f t="shared" si="18"/>
        <v>1200</v>
      </c>
      <c r="P65" s="7">
        <f t="shared" si="18"/>
        <v>579</v>
      </c>
      <c r="Q65" s="11">
        <f t="shared" ref="Q65" si="20">P65/O65</f>
        <v>0.48249999999999998</v>
      </c>
    </row>
    <row r="66" spans="1:17" ht="20.100000000000001" customHeight="1" x14ac:dyDescent="0.25">
      <c r="A66" s="2"/>
    </row>
    <row r="67" spans="1:17" ht="20.100000000000001" customHeight="1" thickBot="1" x14ac:dyDescent="0.3">
      <c r="A67" s="17" t="s">
        <v>40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27"/>
      <c r="P67" s="17"/>
      <c r="Q67" s="17"/>
    </row>
    <row r="68" spans="1:17" ht="20.100000000000001" customHeight="1" thickBot="1" x14ac:dyDescent="0.3">
      <c r="A68" s="32"/>
      <c r="B68" s="34" t="s">
        <v>16</v>
      </c>
      <c r="C68" s="9" t="s">
        <v>0</v>
      </c>
      <c r="D68" s="9" t="s">
        <v>1</v>
      </c>
      <c r="E68" s="9" t="s">
        <v>2</v>
      </c>
      <c r="F68" s="9" t="s">
        <v>3</v>
      </c>
      <c r="G68" s="18" t="s">
        <v>4</v>
      </c>
      <c r="H68" s="18" t="s">
        <v>5</v>
      </c>
      <c r="I68" s="9" t="s">
        <v>6</v>
      </c>
      <c r="J68" s="9" t="s">
        <v>7</v>
      </c>
      <c r="K68" s="9" t="s">
        <v>8</v>
      </c>
      <c r="L68" s="9" t="s">
        <v>9</v>
      </c>
      <c r="M68" s="9" t="s">
        <v>10</v>
      </c>
      <c r="N68" s="9" t="s">
        <v>11</v>
      </c>
      <c r="O68" s="36" t="s">
        <v>12</v>
      </c>
      <c r="P68" s="37"/>
      <c r="Q68" s="38"/>
    </row>
    <row r="69" spans="1:17" ht="24.75" customHeight="1" thickBot="1" x14ac:dyDescent="0.3">
      <c r="A69" s="33"/>
      <c r="B69" s="35"/>
      <c r="C69" s="7" t="s">
        <v>14</v>
      </c>
      <c r="D69" s="7" t="s">
        <v>14</v>
      </c>
      <c r="E69" s="7" t="s">
        <v>14</v>
      </c>
      <c r="F69" s="7" t="s">
        <v>14</v>
      </c>
      <c r="G69" s="19" t="s">
        <v>14</v>
      </c>
      <c r="H69" s="19" t="s">
        <v>14</v>
      </c>
      <c r="I69" s="7" t="s">
        <v>14</v>
      </c>
      <c r="J69" s="7" t="s">
        <v>14</v>
      </c>
      <c r="K69" s="7" t="s">
        <v>14</v>
      </c>
      <c r="L69" s="7" t="s">
        <v>14</v>
      </c>
      <c r="M69" s="7" t="s">
        <v>14</v>
      </c>
      <c r="N69" s="7" t="s">
        <v>14</v>
      </c>
      <c r="O69" s="19" t="s">
        <v>13</v>
      </c>
      <c r="P69" s="7" t="s">
        <v>14</v>
      </c>
      <c r="Q69" s="7" t="s">
        <v>15</v>
      </c>
    </row>
    <row r="70" spans="1:17" ht="15.75" thickBot="1" x14ac:dyDescent="0.3">
      <c r="A70" s="3" t="s">
        <v>32</v>
      </c>
      <c r="B70" s="5">
        <v>1400</v>
      </c>
      <c r="C70" s="5">
        <v>2377</v>
      </c>
      <c r="D70" s="4">
        <v>1965</v>
      </c>
      <c r="E70" s="5">
        <v>2220</v>
      </c>
      <c r="F70" s="4">
        <v>2032</v>
      </c>
      <c r="G70" s="29">
        <f>'[1]Contratado x Realizado 2° Trim'!$F$81</f>
        <v>2363</v>
      </c>
      <c r="H70" s="4"/>
      <c r="I70" s="4"/>
      <c r="J70" s="4"/>
      <c r="K70" s="4"/>
      <c r="L70" s="4"/>
      <c r="M70" s="4"/>
      <c r="N70" s="4"/>
      <c r="O70" s="26">
        <f>B70*12</f>
        <v>16800</v>
      </c>
      <c r="P70" s="6">
        <f>SUM(C70:N70)</f>
        <v>10957</v>
      </c>
      <c r="Q70" s="11">
        <f>P70/O70</f>
        <v>0.65220238095238092</v>
      </c>
    </row>
    <row r="71" spans="1:17" ht="15.75" thickBot="1" x14ac:dyDescent="0.3">
      <c r="A71" s="14" t="s">
        <v>31</v>
      </c>
      <c r="B71" s="5">
        <f>B70</f>
        <v>1400</v>
      </c>
      <c r="C71" s="5">
        <f>C70</f>
        <v>2377</v>
      </c>
      <c r="D71" s="4">
        <f t="shared" ref="D71:Q71" si="21">D70</f>
        <v>1965</v>
      </c>
      <c r="E71" s="4">
        <f t="shared" si="21"/>
        <v>2220</v>
      </c>
      <c r="F71" s="4">
        <f t="shared" si="21"/>
        <v>2032</v>
      </c>
      <c r="G71" s="16">
        <f t="shared" si="21"/>
        <v>2363</v>
      </c>
      <c r="H71" s="4">
        <f t="shared" ref="H71" si="22">H70</f>
        <v>0</v>
      </c>
      <c r="I71" s="4">
        <f t="shared" si="21"/>
        <v>0</v>
      </c>
      <c r="J71" s="4">
        <f t="shared" si="21"/>
        <v>0</v>
      </c>
      <c r="K71" s="4">
        <f t="shared" si="21"/>
        <v>0</v>
      </c>
      <c r="L71" s="4">
        <f t="shared" si="21"/>
        <v>0</v>
      </c>
      <c r="M71" s="4">
        <f t="shared" si="21"/>
        <v>0</v>
      </c>
      <c r="N71" s="4">
        <f t="shared" si="21"/>
        <v>0</v>
      </c>
      <c r="O71" s="26">
        <f>O70</f>
        <v>16800</v>
      </c>
      <c r="P71" s="7">
        <f t="shared" si="21"/>
        <v>10957</v>
      </c>
      <c r="Q71" s="11">
        <f t="shared" si="21"/>
        <v>0.65220238095238092</v>
      </c>
    </row>
    <row r="72" spans="1:17" x14ac:dyDescent="0.25">
      <c r="A72" s="2"/>
    </row>
    <row r="73" spans="1:17" ht="32.25" customHeight="1" thickBot="1" x14ac:dyDescent="0.3">
      <c r="A73" s="31" t="s">
        <v>45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27"/>
      <c r="P73" s="31"/>
      <c r="Q73" s="31"/>
    </row>
    <row r="74" spans="1:17" ht="15.75" thickBot="1" x14ac:dyDescent="0.3">
      <c r="A74" s="32"/>
      <c r="B74" s="34" t="s">
        <v>16</v>
      </c>
      <c r="C74" s="30" t="s">
        <v>0</v>
      </c>
      <c r="D74" s="30" t="s">
        <v>1</v>
      </c>
      <c r="E74" s="30" t="s">
        <v>2</v>
      </c>
      <c r="F74" s="30" t="s">
        <v>3</v>
      </c>
      <c r="G74" s="18" t="s">
        <v>4</v>
      </c>
      <c r="H74" s="18" t="s">
        <v>5</v>
      </c>
      <c r="I74" s="30" t="s">
        <v>6</v>
      </c>
      <c r="J74" s="30" t="s">
        <v>7</v>
      </c>
      <c r="K74" s="30" t="s">
        <v>8</v>
      </c>
      <c r="L74" s="30" t="s">
        <v>9</v>
      </c>
      <c r="M74" s="30" t="s">
        <v>10</v>
      </c>
      <c r="N74" s="30" t="s">
        <v>11</v>
      </c>
      <c r="O74" s="36" t="s">
        <v>12</v>
      </c>
      <c r="P74" s="37"/>
      <c r="Q74" s="38"/>
    </row>
    <row r="75" spans="1:17" ht="25.5" customHeight="1" thickBot="1" x14ac:dyDescent="0.3">
      <c r="A75" s="33"/>
      <c r="B75" s="35"/>
      <c r="C75" s="7" t="s">
        <v>14</v>
      </c>
      <c r="D75" s="7" t="s">
        <v>14</v>
      </c>
      <c r="E75" s="7" t="s">
        <v>14</v>
      </c>
      <c r="F75" s="7" t="s">
        <v>14</v>
      </c>
      <c r="G75" s="19" t="s">
        <v>14</v>
      </c>
      <c r="H75" s="19" t="s">
        <v>14</v>
      </c>
      <c r="I75" s="7" t="s">
        <v>14</v>
      </c>
      <c r="J75" s="7" t="s">
        <v>14</v>
      </c>
      <c r="K75" s="7" t="s">
        <v>14</v>
      </c>
      <c r="L75" s="7" t="s">
        <v>14</v>
      </c>
      <c r="M75" s="7" t="s">
        <v>14</v>
      </c>
      <c r="N75" s="7" t="s">
        <v>14</v>
      </c>
      <c r="O75" s="19" t="s">
        <v>13</v>
      </c>
      <c r="P75" s="7" t="s">
        <v>14</v>
      </c>
      <c r="Q75" s="7" t="s">
        <v>15</v>
      </c>
    </row>
    <row r="76" spans="1:17" ht="15.75" thickBot="1" x14ac:dyDescent="0.3">
      <c r="A76" s="3" t="s">
        <v>32</v>
      </c>
      <c r="B76" s="5">
        <v>140</v>
      </c>
      <c r="C76" s="5">
        <v>0</v>
      </c>
      <c r="D76" s="4">
        <v>4</v>
      </c>
      <c r="E76" s="5">
        <v>105</v>
      </c>
      <c r="F76" s="4">
        <v>185</v>
      </c>
      <c r="G76" s="29">
        <f>'[1]Contratado x Realizado 2° Trim'!$F$86</f>
        <v>250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26">
        <f>B76*12</f>
        <v>1680</v>
      </c>
      <c r="P76" s="6">
        <f>SUM(C76:N76)</f>
        <v>544</v>
      </c>
      <c r="Q76" s="11">
        <f>P76/O76</f>
        <v>0.32380952380952382</v>
      </c>
    </row>
    <row r="77" spans="1:17" ht="15.75" thickBot="1" x14ac:dyDescent="0.3">
      <c r="A77" s="14" t="s">
        <v>31</v>
      </c>
      <c r="B77" s="5">
        <f>B76</f>
        <v>140</v>
      </c>
      <c r="C77" s="5">
        <v>0</v>
      </c>
      <c r="D77" s="4">
        <v>4</v>
      </c>
      <c r="E77" s="4">
        <f t="shared" ref="E77:N77" si="23">E76</f>
        <v>105</v>
      </c>
      <c r="F77" s="4">
        <f t="shared" si="23"/>
        <v>185</v>
      </c>
      <c r="G77" s="16">
        <f t="shared" si="23"/>
        <v>250</v>
      </c>
      <c r="H77" s="4">
        <f t="shared" ref="H77" si="24">H76</f>
        <v>0</v>
      </c>
      <c r="I77" s="4">
        <f t="shared" si="23"/>
        <v>0</v>
      </c>
      <c r="J77" s="4">
        <f t="shared" si="23"/>
        <v>0</v>
      </c>
      <c r="K77" s="4">
        <f t="shared" si="23"/>
        <v>0</v>
      </c>
      <c r="L77" s="4">
        <f t="shared" si="23"/>
        <v>0</v>
      </c>
      <c r="M77" s="4">
        <f t="shared" si="23"/>
        <v>0</v>
      </c>
      <c r="N77" s="4">
        <f t="shared" si="23"/>
        <v>0</v>
      </c>
      <c r="O77" s="26">
        <f>B77*12</f>
        <v>1680</v>
      </c>
      <c r="P77" s="7">
        <f t="shared" ref="P77:Q77" si="25">P76</f>
        <v>544</v>
      </c>
      <c r="Q77" s="11">
        <f t="shared" si="25"/>
        <v>0.32380952380952382</v>
      </c>
    </row>
    <row r="79" spans="1:17" x14ac:dyDescent="0.25">
      <c r="A79" s="13" t="s">
        <v>36</v>
      </c>
    </row>
  </sheetData>
  <mergeCells count="39">
    <mergeCell ref="B7:N7"/>
    <mergeCell ref="A22:A23"/>
    <mergeCell ref="A9:D9"/>
    <mergeCell ref="A11:A12"/>
    <mergeCell ref="O38:Q38"/>
    <mergeCell ref="O29:Q29"/>
    <mergeCell ref="A38:A39"/>
    <mergeCell ref="A29:A30"/>
    <mergeCell ref="O11:Q11"/>
    <mergeCell ref="B11:B12"/>
    <mergeCell ref="O22:Q22"/>
    <mergeCell ref="B22:B23"/>
    <mergeCell ref="B38:B39"/>
    <mergeCell ref="A21:Q21"/>
    <mergeCell ref="A28:Q28"/>
    <mergeCell ref="A37:Q37"/>
    <mergeCell ref="O62:Q62"/>
    <mergeCell ref="A68:A69"/>
    <mergeCell ref="O56:Q56"/>
    <mergeCell ref="A62:A63"/>
    <mergeCell ref="B62:B63"/>
    <mergeCell ref="B68:B69"/>
    <mergeCell ref="A61:Q61"/>
    <mergeCell ref="A74:A75"/>
    <mergeCell ref="B74:B75"/>
    <mergeCell ref="O74:Q74"/>
    <mergeCell ref="B29:B30"/>
    <mergeCell ref="O50:Q50"/>
    <mergeCell ref="A56:A57"/>
    <mergeCell ref="O44:Q44"/>
    <mergeCell ref="A50:A51"/>
    <mergeCell ref="B50:B51"/>
    <mergeCell ref="B56:B57"/>
    <mergeCell ref="A55:Q55"/>
    <mergeCell ref="A44:A45"/>
    <mergeCell ref="B44:B45"/>
    <mergeCell ref="A43:Q43"/>
    <mergeCell ref="A49:Q49"/>
    <mergeCell ref="O68:Q68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5" fitToWidth="0" orientation="portrait" r:id="rId1"/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Thais Tamie Ito</cp:lastModifiedBy>
  <cp:lastPrinted>2022-06-10T19:41:24Z</cp:lastPrinted>
  <dcterms:created xsi:type="dcterms:W3CDTF">2020-12-14T19:05:34Z</dcterms:created>
  <dcterms:modified xsi:type="dcterms:W3CDTF">2022-06-10T19:42:49Z</dcterms:modified>
</cp:coreProperties>
</file>