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58.3\diretoria administrativa\COORDENADORES\2019\INDICADORES DA REDE\Site\Conteúdo Acesso a Informação\1. Atividades e resultados - Planilha de Produção\"/>
    </mc:Choice>
  </mc:AlternateContent>
  <xr:revisionPtr revIDLastSave="0" documentId="13_ncr:1_{0489D523-EAEF-4F81-BDED-E51DD7E44AFB}" xr6:coauthVersionLast="45" xr6:coauthVersionMax="45" xr10:uidLastSave="{00000000-0000-0000-0000-000000000000}"/>
  <bookViews>
    <workbookView xWindow="-120" yWindow="-120" windowWidth="24240" windowHeight="13140" tabRatio="781" xr2:uid="{00000000-000D-0000-FFFF-FFFF00000000}"/>
  </bookViews>
  <sheets>
    <sheet name="Contrato X Realizado 2º Semestr" sheetId="58" r:id="rId1"/>
  </sheets>
  <definedNames>
    <definedName name="_________xlnm.Print_Area_1">#REF!</definedName>
    <definedName name="_______xlnm.Print_Area_1">#REF!</definedName>
    <definedName name="______xlnm.Print_Area_1">#REF!</definedName>
    <definedName name="____xlnm.Print_Area_1">#REF!</definedName>
    <definedName name="___xlnm.Print_Area_1">#REF!</definedName>
    <definedName name="__xlnm.Print_Area_5">#N/A</definedName>
    <definedName name="__xlnm.Print_Area_6">#N/A</definedName>
    <definedName name="__xlnm.Print_Area_7">#N/A</definedName>
    <definedName name="acumulado">#REF!</definedName>
    <definedName name="_xlnm.Print_Area" localSheetId="0">'Contrato X Realizado 2º Semestr'!$A$1:$W$79</definedName>
    <definedName name="DEZ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_1_1">"'file:///C:/Users/zeladoria/Desktop/2010/Estat%C3%ADstica%20Ambulatorio%202010/Ambulat%C3%B3rio%202010/3-Servi%C3%A7o%20Social%20-%20SAU%202010.xls'#$''.$A$1:$N$69"</definedName>
    <definedName name="Excel_BuiltIn_Print_Area_1_1_1_1_1_1_1_1_1_1_1_1">"'file:///C:/Users/zeladoria/Desktop/2010/Estat%C3%ADstica%20Ambulatorio%202010/02-Rede%202010%20ajustes%20-%20.xls'#$''.$IF$240:$IJ$244"</definedName>
    <definedName name="Excel_BuiltIn_Print_Area_1_1_1_1_1_1_1_1_1_1_1_1_1">"'file:///C:/Users/zeladoria/Desktop/2010/Estat%C3%ADstica%20Ambulatorio%202010/02-Rede%202010%20ajustes%20-%20.xls'#$''.$IF$240:$IJ$244"</definedName>
    <definedName name="Excel_BuiltIn_Print_Area_1_1_1_1_1_9">#N/A</definedName>
    <definedName name="Excel_BuiltIn_Print_Area_1_1_1_1_9">#N/A</definedName>
    <definedName name="Excel_BuiltIn_Print_Area_1_1_1_9">#N/A</definedName>
    <definedName name="Excel_BuiltIn_Print_Area_1_1_9">#N/A</definedName>
    <definedName name="Excel_BuiltIn_Print_Area_10_1">#REF!</definedName>
    <definedName name="Excel_BuiltIn_Print_Area_10_1_1">#REF!</definedName>
    <definedName name="Excel_BuiltIn_Print_Area_11_1">#REF!</definedName>
    <definedName name="Excel_BuiltIn_Print_Area_11_1_1">#REF!</definedName>
    <definedName name="Excel_BuiltIn_Print_Area_12_1">#REF!</definedName>
    <definedName name="Excel_BuiltIn_Print_Area_12_1_1">#REF!</definedName>
    <definedName name="Excel_BuiltIn_Print_Area_13_1">#REF!</definedName>
    <definedName name="Excel_BuiltIn_Print_Area_14_1">#REF!</definedName>
    <definedName name="Excel_BuiltIn_Print_Area_14_1_1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6_1">#REF!</definedName>
    <definedName name="Excel_BuiltIn_Print_Area_16_1_1">#REF!</definedName>
    <definedName name="Excel_BuiltIn_Print_Area_16_1_1_1">#REF!</definedName>
    <definedName name="Excel_BuiltIn_Print_Area_16_1_1_1_1">#REF!</definedName>
    <definedName name="Excel_BuiltIn_Print_Area_17_1">#REF!</definedName>
    <definedName name="Excel_BuiltIn_Print_Area_17_1_1">#REF!</definedName>
    <definedName name="Excel_BuiltIn_Print_Area_17_1_1_1">#REF!</definedName>
    <definedName name="Excel_BuiltIn_Print_Area_18_1">#REF!</definedName>
    <definedName name="Excel_BuiltIn_Print_Area_19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5_1_1">#REF!</definedName>
    <definedName name="Excel_BuiltIn_Print_Area_5_1_1_1_1">#N/A</definedName>
    <definedName name="Excel_BuiltIn_Print_Area_5_1_1_1_1_1">"#REF!"</definedName>
    <definedName name="Excel_BuiltIn_Print_Area_6_1">#REF!</definedName>
    <definedName name="Excel_BuiltIn_Print_Area_6_1_1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8_1">#REF!</definedName>
    <definedName name="Excel_BuiltIn_Print_Area_8_1_1">#REF!</definedName>
    <definedName name="Excel_BuiltIn_Print_Area_9_1">#REF!</definedName>
    <definedName name="Excel_BuiltIn_Print_Area_9_1_1">#REF!</definedName>
    <definedName name="hh">#REF!</definedName>
    <definedName name="k">#REF!</definedName>
    <definedName name="kk">#REF!</definedName>
    <definedName name="kkk">#REF!</definedName>
    <definedName name="mmm">#REF!</definedName>
    <definedName name="nov">#REF!</definedName>
    <definedName name="PO">#REF!</definedName>
    <definedName name="PP">#REF!</definedName>
    <definedName name="sadt">#REF!</definedName>
    <definedName name="trimestral">#REF!</definedName>
    <definedName name="t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9" i="58" l="1"/>
  <c r="S79" i="58"/>
  <c r="P79" i="58"/>
  <c r="M79" i="58"/>
  <c r="L79" i="58"/>
  <c r="V79" i="58" s="1"/>
  <c r="W79" i="58" s="1"/>
  <c r="J79" i="58"/>
  <c r="G79" i="58"/>
  <c r="D79" i="58"/>
  <c r="V69" i="58"/>
  <c r="U69" i="58"/>
  <c r="W69" i="58" s="1"/>
  <c r="S69" i="58"/>
  <c r="P69" i="58"/>
  <c r="M69" i="58"/>
  <c r="J69" i="58"/>
  <c r="G69" i="58"/>
  <c r="D69" i="58"/>
  <c r="V60" i="58"/>
  <c r="U60" i="58"/>
  <c r="W60" i="58" s="1"/>
  <c r="S60" i="58"/>
  <c r="P60" i="58"/>
  <c r="M60" i="58"/>
  <c r="J60" i="58"/>
  <c r="G60" i="58"/>
  <c r="D60" i="58"/>
  <c r="V59" i="58"/>
  <c r="U59" i="58"/>
  <c r="W59" i="58" s="1"/>
  <c r="S59" i="58"/>
  <c r="P59" i="58"/>
  <c r="M59" i="58"/>
  <c r="J59" i="58"/>
  <c r="G59" i="58"/>
  <c r="D59" i="58"/>
  <c r="U58" i="58"/>
  <c r="S58" i="58"/>
  <c r="R58" i="58"/>
  <c r="P58" i="58"/>
  <c r="L58" i="58"/>
  <c r="M58" i="58" s="1"/>
  <c r="J58" i="58"/>
  <c r="G58" i="58"/>
  <c r="C58" i="58"/>
  <c r="V58" i="58" s="1"/>
  <c r="U56" i="58"/>
  <c r="U67" i="58" s="1"/>
  <c r="V53" i="58"/>
  <c r="U53" i="58"/>
  <c r="S53" i="58"/>
  <c r="P53" i="58"/>
  <c r="M53" i="58"/>
  <c r="J53" i="58"/>
  <c r="G53" i="58"/>
  <c r="D53" i="58"/>
  <c r="V48" i="58"/>
  <c r="W48" i="58" s="1"/>
  <c r="U48" i="58"/>
  <c r="S48" i="58"/>
  <c r="P48" i="58"/>
  <c r="M48" i="58"/>
  <c r="J48" i="58"/>
  <c r="G48" i="58"/>
  <c r="D48" i="58"/>
  <c r="V42" i="58"/>
  <c r="W42" i="58" s="1"/>
  <c r="U42" i="58"/>
  <c r="S42" i="58"/>
  <c r="P42" i="58"/>
  <c r="M42" i="58"/>
  <c r="J42" i="58"/>
  <c r="G42" i="58"/>
  <c r="D42" i="58"/>
  <c r="R37" i="58"/>
  <c r="S37" i="58" s="1"/>
  <c r="Q37" i="58"/>
  <c r="O37" i="58"/>
  <c r="P37" i="58" s="1"/>
  <c r="N37" i="58"/>
  <c r="L37" i="58"/>
  <c r="M37" i="58" s="1"/>
  <c r="K37" i="58"/>
  <c r="I37" i="58"/>
  <c r="J37" i="58" s="1"/>
  <c r="H37" i="58"/>
  <c r="F37" i="58"/>
  <c r="E37" i="58"/>
  <c r="G37" i="58" s="1"/>
  <c r="D37" i="58"/>
  <c r="C37" i="58"/>
  <c r="B37" i="58"/>
  <c r="V36" i="58"/>
  <c r="W36" i="58" s="1"/>
  <c r="U36" i="58"/>
  <c r="S36" i="58"/>
  <c r="P36" i="58"/>
  <c r="M36" i="58"/>
  <c r="J36" i="58"/>
  <c r="G36" i="58"/>
  <c r="D36" i="58"/>
  <c r="W35" i="58"/>
  <c r="V35" i="58"/>
  <c r="U35" i="58"/>
  <c r="S35" i="58"/>
  <c r="P35" i="58"/>
  <c r="M35" i="58"/>
  <c r="J35" i="58"/>
  <c r="G35" i="58"/>
  <c r="D35" i="58"/>
  <c r="V34" i="58"/>
  <c r="U34" i="58"/>
  <c r="W34" i="58" s="1"/>
  <c r="S34" i="58"/>
  <c r="P34" i="58"/>
  <c r="M34" i="58"/>
  <c r="J34" i="58"/>
  <c r="G34" i="58"/>
  <c r="D34" i="58"/>
  <c r="V33" i="58"/>
  <c r="U33" i="58"/>
  <c r="U37" i="58" s="1"/>
  <c r="S33" i="58"/>
  <c r="P33" i="58"/>
  <c r="M33" i="58"/>
  <c r="J33" i="58"/>
  <c r="G33" i="58"/>
  <c r="D33" i="58"/>
  <c r="U31" i="58"/>
  <c r="R28" i="58"/>
  <c r="S28" i="58" s="1"/>
  <c r="Q28" i="58"/>
  <c r="O28" i="58"/>
  <c r="N28" i="58"/>
  <c r="L28" i="58"/>
  <c r="K28" i="58"/>
  <c r="M28" i="58" s="1"/>
  <c r="I28" i="58"/>
  <c r="J28" i="58" s="1"/>
  <c r="H28" i="58"/>
  <c r="G28" i="58"/>
  <c r="F28" i="58"/>
  <c r="E28" i="58"/>
  <c r="C28" i="58"/>
  <c r="B28" i="58"/>
  <c r="U28" i="58" s="1"/>
  <c r="V27" i="58"/>
  <c r="U27" i="58"/>
  <c r="W27" i="58" s="1"/>
  <c r="S27" i="58"/>
  <c r="P27" i="58"/>
  <c r="M27" i="58"/>
  <c r="J27" i="58"/>
  <c r="G27" i="58"/>
  <c r="D27" i="58"/>
  <c r="V26" i="58"/>
  <c r="V28" i="58" s="1"/>
  <c r="U26" i="58"/>
  <c r="S26" i="58"/>
  <c r="P26" i="58"/>
  <c r="M26" i="58"/>
  <c r="J26" i="58"/>
  <c r="G26" i="58"/>
  <c r="D26" i="58"/>
  <c r="U24" i="58"/>
  <c r="U40" i="58" s="1"/>
  <c r="R20" i="58"/>
  <c r="S20" i="58" s="1"/>
  <c r="Q20" i="58"/>
  <c r="O20" i="58"/>
  <c r="N20" i="58"/>
  <c r="L20" i="58"/>
  <c r="K20" i="58"/>
  <c r="I20" i="58"/>
  <c r="J20" i="58" s="1"/>
  <c r="H20" i="58"/>
  <c r="G20" i="58"/>
  <c r="F20" i="58"/>
  <c r="E20" i="58"/>
  <c r="C20" i="58"/>
  <c r="B20" i="58"/>
  <c r="V19" i="58"/>
  <c r="U19" i="58"/>
  <c r="S19" i="58"/>
  <c r="P19" i="58"/>
  <c r="M19" i="58"/>
  <c r="J19" i="58"/>
  <c r="G19" i="58"/>
  <c r="D19" i="58"/>
  <c r="V18" i="58"/>
  <c r="U18" i="58"/>
  <c r="S18" i="58"/>
  <c r="P18" i="58"/>
  <c r="M18" i="58"/>
  <c r="J18" i="58"/>
  <c r="G18" i="58"/>
  <c r="D18" i="58"/>
  <c r="V17" i="58"/>
  <c r="W17" i="58" s="1"/>
  <c r="U17" i="58"/>
  <c r="S17" i="58"/>
  <c r="P17" i="58"/>
  <c r="M17" i="58"/>
  <c r="J17" i="58"/>
  <c r="G17" i="58"/>
  <c r="D17" i="58"/>
  <c r="V16" i="58"/>
  <c r="W16" i="58" s="1"/>
  <c r="U16" i="58"/>
  <c r="S16" i="58"/>
  <c r="P16" i="58"/>
  <c r="M16" i="58"/>
  <c r="J16" i="58"/>
  <c r="G16" i="58"/>
  <c r="D16" i="58"/>
  <c r="V15" i="58"/>
  <c r="V20" i="58" s="1"/>
  <c r="U15" i="58"/>
  <c r="U20" i="58" s="1"/>
  <c r="S15" i="58"/>
  <c r="P15" i="58"/>
  <c r="M15" i="58"/>
  <c r="J15" i="58"/>
  <c r="G15" i="58"/>
  <c r="D15" i="58"/>
  <c r="M20" i="58" l="1"/>
  <c r="D28" i="58"/>
  <c r="W58" i="58"/>
  <c r="W53" i="58"/>
  <c r="D20" i="58"/>
  <c r="D58" i="58"/>
  <c r="W18" i="58"/>
  <c r="W19" i="58"/>
  <c r="P20" i="58"/>
  <c r="P28" i="58"/>
  <c r="V37" i="58"/>
  <c r="W37" i="58" s="1"/>
  <c r="W20" i="58"/>
  <c r="W28" i="58"/>
  <c r="W26" i="58"/>
  <c r="W33" i="58"/>
  <c r="W15" i="58"/>
</calcChain>
</file>

<file path=xl/sharedStrings.xml><?xml version="1.0" encoding="utf-8"?>
<sst xmlns="http://schemas.openxmlformats.org/spreadsheetml/2006/main" count="294" uniqueCount="51">
  <si>
    <t>%</t>
  </si>
  <si>
    <t>AMBULATÓRIO</t>
  </si>
  <si>
    <t>Contratado</t>
  </si>
  <si>
    <t>Realizado</t>
  </si>
  <si>
    <t>Clinica Pediátrica</t>
  </si>
  <si>
    <t>Clinica Psiquiátrica</t>
  </si>
  <si>
    <t>TOTAL</t>
  </si>
  <si>
    <t xml:space="preserve">HOSPITAL DIA </t>
  </si>
  <si>
    <t>Cirurgias Oftalmológicas</t>
  </si>
  <si>
    <t>Consultas Médicas*</t>
  </si>
  <si>
    <t>Consultas Não Médicas</t>
  </si>
  <si>
    <t>ATENDIMENTO À URGÊNCIA - REFERENCIADAS</t>
  </si>
  <si>
    <t>Consultas de Urgência</t>
  </si>
  <si>
    <t>Derivações Ventrículos Peritoneais</t>
  </si>
  <si>
    <t xml:space="preserve"> MARCA PASSO</t>
  </si>
  <si>
    <t>Número de Implantações</t>
  </si>
  <si>
    <t>QUIMIOTERAPIA</t>
  </si>
  <si>
    <t>Número de Sessões</t>
  </si>
  <si>
    <t>S.A.D.T ( Externo)</t>
  </si>
  <si>
    <t>P.I.D ( Programa de Internação Domiciliar)</t>
  </si>
  <si>
    <t>ASSISTÊNCIA HOSPITALAR</t>
  </si>
  <si>
    <t>ATIVIDADE CIRURGICA (HOSPITAL DIA)</t>
  </si>
  <si>
    <t>ATENDIMENTO AMBULATORIAL</t>
  </si>
  <si>
    <t>HEMODIÁLISE</t>
  </si>
  <si>
    <t>Obs:Retificado o total de sessões referente ao mês de Março(12/05/2015)</t>
  </si>
  <si>
    <t xml:space="preserve">Acumulado </t>
  </si>
  <si>
    <t xml:space="preserve">Clinica Obstétrica </t>
  </si>
  <si>
    <t xml:space="preserve">Cirurgia Demais Especialidades </t>
  </si>
  <si>
    <t>Reabilitação em Fisioterapia</t>
  </si>
  <si>
    <t>Pequenas Cirurgia</t>
  </si>
  <si>
    <t>Tratamento Dialítico</t>
  </si>
  <si>
    <t>SERVIÇO DE AVALIAÇÃO NEUROCIRURGIA</t>
  </si>
  <si>
    <t>Programa de Intenação Domiciliar - P.I.D</t>
  </si>
  <si>
    <t>Atendimentos</t>
  </si>
  <si>
    <t>Exames SADT Externo</t>
  </si>
  <si>
    <t>Tratamento de Quimioterapia</t>
  </si>
  <si>
    <t>Julho</t>
  </si>
  <si>
    <t>Agosto</t>
  </si>
  <si>
    <t>Avaliação Neurológica</t>
  </si>
  <si>
    <t>Avaliação  Neurocirúrgia / Neuroclínica</t>
  </si>
  <si>
    <t>Setembro</t>
  </si>
  <si>
    <t xml:space="preserve">Clinica Médica </t>
  </si>
  <si>
    <t xml:space="preserve">Clinica Cirúrgica </t>
  </si>
  <si>
    <t>Punções Ventriculares Transfontanelas</t>
  </si>
  <si>
    <t>IMPLANTAÇÃO E CONTROLE DE MARCA PASSO</t>
  </si>
  <si>
    <t>ADMINISTRAÇÃO DE MEDICAMENTOS QUIMIOTERÁPICOS</t>
  </si>
  <si>
    <t xml:space="preserve">DEMONSTRATIVO (CONTRATADO X REALIZADO  2º Semestre )  </t>
  </si>
  <si>
    <t>Outubro</t>
  </si>
  <si>
    <t>Novembro</t>
  </si>
  <si>
    <t>Dezembro</t>
  </si>
  <si>
    <t>PRONTO ATENDIMENTO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</si>
</sst>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 &quot;* #,##0.00_);_(&quot;R$ &quot;* \(#,##0.00\);_(&quot;R$ &quot;* \-??_);_(@_)"/>
    <numFmt numFmtId="165" formatCode="_(* #,##0.00_);_(* \(#,##0.00\);_(* \-??_);_(@_)"/>
    <numFmt numFmtId="166" formatCode="0.0%"/>
    <numFmt numFmtId="169" formatCode="0.000000"/>
  </numFmts>
  <fonts count="5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SimSun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Arial1"/>
      <charset val="1"/>
    </font>
    <font>
      <b/>
      <sz val="18"/>
      <color indexed="38"/>
      <name val="Cambria"/>
      <family val="2"/>
    </font>
    <font>
      <sz val="10"/>
      <color rgb="FF000000"/>
      <name val="Arial11"/>
    </font>
    <font>
      <sz val="10"/>
      <name val="Arial"/>
      <family val="2"/>
    </font>
    <font>
      <b/>
      <sz val="10"/>
      <color indexed="57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31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75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16" borderId="1" applyNumberFormat="0" applyAlignment="0" applyProtection="0"/>
    <xf numFmtId="0" fontId="11" fillId="16" borderId="1" applyNumberFormat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3" fillId="17" borderId="2" applyNumberFormat="0" applyAlignment="0" applyProtection="0"/>
    <xf numFmtId="0" fontId="12" fillId="17" borderId="2" applyNumberFormat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14" fillId="0" borderId="3" applyNumberFormat="0" applyFill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16" fillId="7" borderId="1" applyNumberFormat="0" applyAlignment="0" applyProtection="0"/>
    <xf numFmtId="0" fontId="17" fillId="7" borderId="1" applyNumberFormat="0" applyAlignment="0" applyProtection="0"/>
    <xf numFmtId="0" fontId="16" fillId="7" borderId="1" applyNumberFormat="0" applyAlignment="0" applyProtection="0"/>
    <xf numFmtId="0" fontId="3" fillId="0" borderId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164" fontId="3" fillId="0" borderId="0" applyFill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2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23" borderId="4" applyNumberFormat="0" applyAlignment="0" applyProtection="0"/>
    <xf numFmtId="0" fontId="22" fillId="23" borderId="4" applyNumberFormat="0" applyAlignment="0" applyProtection="0"/>
    <xf numFmtId="0" fontId="4" fillId="23" borderId="4" applyNumberFormat="0" applyAlignment="0" applyProtection="0"/>
    <xf numFmtId="9" fontId="3" fillId="0" borderId="0" applyFill="0" applyBorder="0" applyAlignment="0" applyProtection="0"/>
    <xf numFmtId="9" fontId="3" fillId="0" borderId="0" applyFill="0" applyAlignment="0" applyProtection="0"/>
    <xf numFmtId="0" fontId="23" fillId="16" borderId="5" applyNumberFormat="0" applyAlignment="0" applyProtection="0"/>
    <xf numFmtId="0" fontId="24" fillId="16" borderId="5" applyNumberFormat="0" applyAlignment="0" applyProtection="0"/>
    <xf numFmtId="0" fontId="23" fillId="16" borderId="5" applyNumberFormat="0" applyAlignment="0" applyProtection="0"/>
    <xf numFmtId="165" fontId="3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8" applyNumberFormat="0" applyFill="0" applyAlignment="0" applyProtection="0"/>
    <xf numFmtId="0" fontId="36" fillId="0" borderId="8" applyNumberFormat="0" applyFill="0" applyAlignment="0" applyProtection="0"/>
    <xf numFmtId="0" fontId="35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0" applyNumberFormat="0" applyFill="0" applyAlignment="0" applyProtection="0"/>
    <xf numFmtId="0" fontId="39" fillId="0" borderId="10" applyNumberFormat="0" applyFill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3" fillId="0" borderId="0"/>
    <xf numFmtId="0" fontId="44" fillId="0" borderId="0"/>
    <xf numFmtId="9" fontId="3" fillId="0" borderId="0" applyFill="0" applyBorder="0" applyAlignment="0" applyProtection="0"/>
    <xf numFmtId="9" fontId="3" fillId="0" borderId="0" applyFill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7" fillId="0" borderId="0"/>
    <xf numFmtId="0" fontId="2" fillId="0" borderId="0"/>
    <xf numFmtId="0" fontId="1" fillId="0" borderId="0"/>
    <xf numFmtId="0" fontId="3" fillId="0" borderId="0"/>
    <xf numFmtId="9" fontId="48" fillId="0" borderId="0" applyFill="0" applyBorder="0" applyAlignment="0" applyProtection="0"/>
    <xf numFmtId="0" fontId="4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42" fillId="0" borderId="0" xfId="0" applyFont="1"/>
    <xf numFmtId="3" fontId="4" fillId="25" borderId="13" xfId="0" applyNumberFormat="1" applyFont="1" applyFill="1" applyBorder="1" applyAlignment="1">
      <alignment horizontal="center"/>
    </xf>
    <xf numFmtId="3" fontId="42" fillId="4" borderId="13" xfId="0" applyNumberFormat="1" applyFont="1" applyFill="1" applyBorder="1" applyAlignment="1">
      <alignment horizontal="center"/>
    </xf>
    <xf numFmtId="3" fontId="39" fillId="4" borderId="13" xfId="0" applyNumberFormat="1" applyFont="1" applyFill="1" applyBorder="1" applyAlignment="1">
      <alignment horizontal="center"/>
    </xf>
    <xf numFmtId="3" fontId="42" fillId="25" borderId="13" xfId="0" applyNumberFormat="1" applyFont="1" applyFill="1" applyBorder="1" applyAlignment="1">
      <alignment horizontal="center"/>
    </xf>
    <xf numFmtId="3" fontId="4" fillId="25" borderId="17" xfId="0" applyNumberFormat="1" applyFont="1" applyFill="1" applyBorder="1" applyAlignment="1">
      <alignment horizontal="center"/>
    </xf>
    <xf numFmtId="3" fontId="4" fillId="26" borderId="17" xfId="0" applyNumberFormat="1" applyFont="1" applyFill="1" applyBorder="1" applyAlignment="1">
      <alignment horizontal="center"/>
    </xf>
    <xf numFmtId="0" fontId="42" fillId="23" borderId="18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3" fontId="39" fillId="4" borderId="18" xfId="0" applyNumberFormat="1" applyFont="1" applyFill="1" applyBorder="1" applyAlignment="1">
      <alignment horizontal="center"/>
    </xf>
    <xf numFmtId="0" fontId="42" fillId="23" borderId="13" xfId="0" applyFont="1" applyFill="1" applyBorder="1" applyAlignment="1">
      <alignment horizontal="center"/>
    </xf>
    <xf numFmtId="0" fontId="39" fillId="25" borderId="13" xfId="0" applyFont="1" applyFill="1" applyBorder="1" applyAlignment="1">
      <alignment horizontal="center"/>
    </xf>
    <xf numFmtId="0" fontId="39" fillId="22" borderId="13" xfId="0" applyFont="1" applyFill="1" applyBorder="1" applyAlignment="1">
      <alignment horizontal="center"/>
    </xf>
    <xf numFmtId="3" fontId="42" fillId="23" borderId="13" xfId="97" applyNumberFormat="1" applyFont="1" applyFill="1" applyBorder="1" applyAlignment="1">
      <alignment horizontal="center" vertical="center"/>
    </xf>
    <xf numFmtId="3" fontId="42" fillId="23" borderId="13" xfId="0" applyNumberFormat="1" applyFont="1" applyFill="1" applyBorder="1" applyAlignment="1">
      <alignment horizontal="center" vertical="center"/>
    </xf>
    <xf numFmtId="3" fontId="42" fillId="23" borderId="18" xfId="0" applyNumberFormat="1" applyFont="1" applyFill="1" applyBorder="1" applyAlignment="1">
      <alignment horizontal="center" vertical="center"/>
    </xf>
    <xf numFmtId="3" fontId="39" fillId="4" borderId="19" xfId="0" applyNumberFormat="1" applyFont="1" applyFill="1" applyBorder="1" applyAlignment="1">
      <alignment horizontal="center"/>
    </xf>
    <xf numFmtId="3" fontId="39" fillId="4" borderId="16" xfId="0" applyNumberFormat="1" applyFont="1" applyFill="1" applyBorder="1" applyAlignment="1">
      <alignment horizontal="center"/>
    </xf>
    <xf numFmtId="0" fontId="42" fillId="23" borderId="13" xfId="97" applyFont="1" applyFill="1" applyBorder="1" applyAlignment="1">
      <alignment horizontal="center"/>
    </xf>
    <xf numFmtId="0" fontId="42" fillId="23" borderId="15" xfId="0" applyFont="1" applyFill="1" applyBorder="1" applyAlignment="1">
      <alignment horizontal="center"/>
    </xf>
    <xf numFmtId="0" fontId="39" fillId="22" borderId="15" xfId="0" applyFont="1" applyFill="1" applyBorder="1" applyAlignment="1">
      <alignment horizontal="center"/>
    </xf>
    <xf numFmtId="3" fontId="42" fillId="23" borderId="14" xfId="0" applyNumberFormat="1" applyFont="1" applyFill="1" applyBorder="1" applyAlignment="1">
      <alignment horizontal="center"/>
    </xf>
    <xf numFmtId="3" fontId="42" fillId="23" borderId="13" xfId="0" applyNumberFormat="1" applyFont="1" applyFill="1" applyBorder="1" applyAlignment="1">
      <alignment horizontal="center"/>
    </xf>
    <xf numFmtId="3" fontId="42" fillId="25" borderId="16" xfId="0" applyNumberFormat="1" applyFont="1" applyFill="1" applyBorder="1" applyAlignment="1">
      <alignment horizontal="center"/>
    </xf>
    <xf numFmtId="0" fontId="42" fillId="23" borderId="16" xfId="0" applyFont="1" applyFill="1" applyBorder="1" applyAlignment="1">
      <alignment horizontal="center"/>
    </xf>
    <xf numFmtId="0" fontId="39" fillId="25" borderId="14" xfId="0" applyFont="1" applyFill="1" applyBorder="1" applyAlignment="1">
      <alignment horizontal="center"/>
    </xf>
    <xf numFmtId="3" fontId="42" fillId="28" borderId="18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3" fontId="4" fillId="0" borderId="1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3" fillId="25" borderId="13" xfId="0" applyNumberFormat="1" applyFont="1" applyFill="1" applyBorder="1" applyAlignment="1">
      <alignment horizontal="center"/>
    </xf>
    <xf numFmtId="1" fontId="42" fillId="23" borderId="13" xfId="97" applyNumberFormat="1" applyFont="1" applyFill="1" applyBorder="1" applyAlignment="1">
      <alignment horizontal="center" vertical="center"/>
    </xf>
    <xf numFmtId="1" fontId="42" fillId="23" borderId="15" xfId="97" applyNumberFormat="1" applyFont="1" applyFill="1" applyBorder="1" applyAlignment="1">
      <alignment horizontal="center" vertical="center"/>
    </xf>
    <xf numFmtId="0" fontId="0" fillId="16" borderId="0" xfId="0" applyFill="1" applyAlignment="1">
      <alignment horizontal="left"/>
    </xf>
    <xf numFmtId="0" fontId="0" fillId="0" borderId="0" xfId="0" applyAlignment="1">
      <alignment horizontal="left"/>
    </xf>
    <xf numFmtId="0" fontId="39" fillId="0" borderId="18" xfId="0" applyFont="1" applyBorder="1" applyAlignment="1">
      <alignment horizontal="left"/>
    </xf>
    <xf numFmtId="10" fontId="42" fillId="22" borderId="13" xfId="173" applyNumberFormat="1" applyFont="1" applyFill="1" applyBorder="1" applyAlignment="1">
      <alignment horizontal="center" vertical="center"/>
    </xf>
    <xf numFmtId="0" fontId="0" fillId="16" borderId="0" xfId="0" applyFill="1" applyAlignment="1">
      <alignment horizontal="center"/>
    </xf>
    <xf numFmtId="0" fontId="4" fillId="16" borderId="0" xfId="0" applyFont="1" applyFill="1" applyAlignment="1">
      <alignment horizontal="center"/>
    </xf>
    <xf numFmtId="0" fontId="0" fillId="0" borderId="13" xfId="0" applyBorder="1" applyAlignment="1">
      <alignment horizontal="left" vertical="center"/>
    </xf>
    <xf numFmtId="0" fontId="39" fillId="0" borderId="13" xfId="0" applyFont="1" applyBorder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5" borderId="13" xfId="0" applyFill="1" applyBorder="1" applyAlignment="1">
      <alignment horizontal="left"/>
    </xf>
    <xf numFmtId="10" fontId="42" fillId="22" borderId="11" xfId="173" applyNumberFormat="1" applyFont="1" applyFill="1" applyBorder="1" applyAlignment="1">
      <alignment horizontal="center"/>
    </xf>
    <xf numFmtId="0" fontId="0" fillId="29" borderId="0" xfId="0" applyFill="1" applyAlignment="1">
      <alignment horizontal="left"/>
    </xf>
    <xf numFmtId="0" fontId="4" fillId="29" borderId="0" xfId="0" applyFont="1" applyFill="1" applyAlignment="1">
      <alignment horizontal="center"/>
    </xf>
    <xf numFmtId="0" fontId="0" fillId="24" borderId="0" xfId="0" applyFill="1"/>
    <xf numFmtId="0" fontId="3" fillId="0" borderId="11" xfId="0" applyFont="1" applyBorder="1" applyAlignment="1">
      <alignment horizontal="left"/>
    </xf>
    <xf numFmtId="0" fontId="3" fillId="0" borderId="13" xfId="0" applyFont="1" applyBorder="1"/>
    <xf numFmtId="3" fontId="42" fillId="23" borderId="18" xfId="0" applyNumberFormat="1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43" fillId="2" borderId="0" xfId="0" applyFont="1" applyFill="1" applyAlignment="1">
      <alignment horizontal="left"/>
    </xf>
    <xf numFmtId="0" fontId="0" fillId="0" borderId="13" xfId="0" applyBorder="1" applyAlignment="1">
      <alignment horizontal="left" wrapText="1"/>
    </xf>
    <xf numFmtId="0" fontId="49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27" borderId="0" xfId="0" applyFont="1" applyFill="1" applyAlignment="1">
      <alignment vertical="center"/>
    </xf>
    <xf numFmtId="0" fontId="42" fillId="24" borderId="0" xfId="0" applyFont="1" applyFill="1"/>
    <xf numFmtId="10" fontId="42" fillId="22" borderId="15" xfId="173" applyNumberFormat="1" applyFont="1" applyFill="1" applyBorder="1" applyAlignment="1" applyProtection="1">
      <alignment horizontal="center" vertical="center"/>
    </xf>
    <xf numFmtId="10" fontId="42" fillId="22" borderId="18" xfId="173" applyNumberFormat="1" applyFont="1" applyFill="1" applyBorder="1" applyAlignment="1" applyProtection="1">
      <alignment horizontal="center" vertical="center"/>
    </xf>
    <xf numFmtId="10" fontId="42" fillId="22" borderId="13" xfId="173" applyNumberFormat="1" applyFont="1" applyFill="1" applyBorder="1" applyAlignment="1" applyProtection="1">
      <alignment horizontal="center" vertical="center"/>
    </xf>
    <xf numFmtId="0" fontId="0" fillId="30" borderId="0" xfId="0" applyFill="1" applyAlignment="1">
      <alignment horizontal="left"/>
    </xf>
    <xf numFmtId="10" fontId="42" fillId="22" borderId="13" xfId="173" applyNumberFormat="1" applyFont="1" applyFill="1" applyBorder="1" applyAlignment="1" applyProtection="1">
      <alignment horizontal="center"/>
    </xf>
    <xf numFmtId="0" fontId="49" fillId="24" borderId="0" xfId="0" applyFont="1" applyFill="1"/>
    <xf numFmtId="10" fontId="42" fillId="22" borderId="11" xfId="173" applyNumberFormat="1" applyFont="1" applyFill="1" applyBorder="1" applyAlignment="1" applyProtection="1">
      <alignment horizontal="center"/>
    </xf>
    <xf numFmtId="10" fontId="42" fillId="22" borderId="20" xfId="173" applyNumberFormat="1" applyFont="1" applyFill="1" applyBorder="1" applyAlignment="1" applyProtection="1">
      <alignment horizontal="center"/>
    </xf>
    <xf numFmtId="10" fontId="42" fillId="22" borderId="18" xfId="173" applyNumberFormat="1" applyFont="1" applyFill="1" applyBorder="1" applyAlignment="1" applyProtection="1">
      <alignment horizontal="center"/>
    </xf>
    <xf numFmtId="0" fontId="0" fillId="24" borderId="0" xfId="0" applyFill="1" applyAlignment="1">
      <alignment horizontal="center"/>
    </xf>
    <xf numFmtId="3" fontId="3" fillId="28" borderId="18" xfId="0" applyNumberFormat="1" applyFont="1" applyFill="1" applyBorder="1" applyAlignment="1">
      <alignment horizontal="center"/>
    </xf>
    <xf numFmtId="166" fontId="42" fillId="22" borderId="13" xfId="173" applyNumberFormat="1" applyFont="1" applyFill="1" applyBorder="1" applyAlignment="1" applyProtection="1">
      <alignment horizontal="center"/>
    </xf>
    <xf numFmtId="0" fontId="42" fillId="22" borderId="16" xfId="0" applyFont="1" applyFill="1" applyBorder="1" applyAlignment="1">
      <alignment horizontal="center"/>
    </xf>
    <xf numFmtId="0" fontId="42" fillId="22" borderId="17" xfId="0" applyFont="1" applyFill="1" applyBorder="1" applyAlignment="1">
      <alignment horizontal="center"/>
    </xf>
    <xf numFmtId="0" fontId="42" fillId="22" borderId="14" xfId="0" applyFont="1" applyFill="1" applyBorder="1" applyAlignment="1">
      <alignment horizontal="center"/>
    </xf>
    <xf numFmtId="0" fontId="42" fillId="22" borderId="13" xfId="0" applyFont="1" applyFill="1" applyBorder="1" applyAlignment="1">
      <alignment horizontal="center"/>
    </xf>
    <xf numFmtId="0" fontId="42" fillId="22" borderId="13" xfId="0" applyFont="1" applyFill="1" applyBorder="1" applyAlignment="1">
      <alignment horizontal="left" vertical="center"/>
    </xf>
    <xf numFmtId="0" fontId="49" fillId="0" borderId="12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2" fillId="22" borderId="13" xfId="0" applyFont="1" applyFill="1" applyBorder="1" applyAlignment="1">
      <alignment horizontal="left" vertical="center" wrapText="1"/>
    </xf>
    <xf numFmtId="0" fontId="49" fillId="0" borderId="2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25" borderId="12" xfId="0" applyFont="1" applyFill="1" applyBorder="1" applyAlignment="1">
      <alignment horizontal="center"/>
    </xf>
    <xf numFmtId="0" fontId="49" fillId="25" borderId="21" xfId="0" applyFont="1" applyFill="1" applyBorder="1" applyAlignment="1">
      <alignment horizontal="center"/>
    </xf>
    <xf numFmtId="0" fontId="41" fillId="27" borderId="0" xfId="0" applyFont="1" applyFill="1" applyAlignment="1">
      <alignment horizontal="center" vertical="center"/>
    </xf>
    <xf numFmtId="0" fontId="42" fillId="22" borderId="15" xfId="0" applyFont="1" applyFill="1" applyBorder="1" applyAlignment="1">
      <alignment horizontal="left" vertical="center" wrapText="1"/>
    </xf>
    <xf numFmtId="0" fontId="42" fillId="22" borderId="11" xfId="0" applyFont="1" applyFill="1" applyBorder="1" applyAlignment="1">
      <alignment horizontal="left" vertical="center" wrapText="1"/>
    </xf>
  </cellXfs>
  <cellStyles count="175">
    <cellStyle name="20% - Ênfase1 1" xfId="1" xr:uid="{00000000-0005-0000-0000-000000000000}"/>
    <cellStyle name="20% - Ênfase1 2" xfId="2" xr:uid="{00000000-0005-0000-0000-000001000000}"/>
    <cellStyle name="20% - Ênfase1 2 2" xfId="3" xr:uid="{00000000-0005-0000-0000-000002000000}"/>
    <cellStyle name="20% - Ênfase2 1" xfId="4" xr:uid="{00000000-0005-0000-0000-000003000000}"/>
    <cellStyle name="20% - Ênfase2 2" xfId="5" xr:uid="{00000000-0005-0000-0000-000004000000}"/>
    <cellStyle name="20% - Ênfase2 2 2" xfId="6" xr:uid="{00000000-0005-0000-0000-000005000000}"/>
    <cellStyle name="20% - Ênfase3 1" xfId="7" xr:uid="{00000000-0005-0000-0000-000006000000}"/>
    <cellStyle name="20% - Ênfase3 2" xfId="8" xr:uid="{00000000-0005-0000-0000-000007000000}"/>
    <cellStyle name="20% - Ênfase3 2 2" xfId="9" xr:uid="{00000000-0005-0000-0000-000008000000}"/>
    <cellStyle name="20% - Ênfase4 1" xfId="10" xr:uid="{00000000-0005-0000-0000-000009000000}"/>
    <cellStyle name="20% - Ênfase4 2" xfId="11" xr:uid="{00000000-0005-0000-0000-00000A000000}"/>
    <cellStyle name="20% - Ênfase4 2 2" xfId="12" xr:uid="{00000000-0005-0000-0000-00000B000000}"/>
    <cellStyle name="20% - Ênfase5 1" xfId="13" xr:uid="{00000000-0005-0000-0000-00000C000000}"/>
    <cellStyle name="20% - Ênfase5 2" xfId="14" xr:uid="{00000000-0005-0000-0000-00000D000000}"/>
    <cellStyle name="20% - Ênfase5 2 2" xfId="15" xr:uid="{00000000-0005-0000-0000-00000E000000}"/>
    <cellStyle name="20% - Ênfase6 1" xfId="16" xr:uid="{00000000-0005-0000-0000-00000F000000}"/>
    <cellStyle name="20% - Ênfase6 2" xfId="17" xr:uid="{00000000-0005-0000-0000-000010000000}"/>
    <cellStyle name="20% - Ênfase6 2 2" xfId="18" xr:uid="{00000000-0005-0000-0000-000011000000}"/>
    <cellStyle name="40% - Ênfase1 1" xfId="19" xr:uid="{00000000-0005-0000-0000-000012000000}"/>
    <cellStyle name="40% - Ênfase1 2" xfId="20" xr:uid="{00000000-0005-0000-0000-000013000000}"/>
    <cellStyle name="40% - Ênfase1 2 2" xfId="21" xr:uid="{00000000-0005-0000-0000-000014000000}"/>
    <cellStyle name="40% - Ênfase2 1" xfId="22" xr:uid="{00000000-0005-0000-0000-000015000000}"/>
    <cellStyle name="40% - Ênfase2 2" xfId="23" xr:uid="{00000000-0005-0000-0000-000016000000}"/>
    <cellStyle name="40% - Ênfase2 2 2" xfId="24" xr:uid="{00000000-0005-0000-0000-000017000000}"/>
    <cellStyle name="40% - Ênfase3 1" xfId="25" xr:uid="{00000000-0005-0000-0000-000018000000}"/>
    <cellStyle name="40% - Ênfase3 2" xfId="26" xr:uid="{00000000-0005-0000-0000-000019000000}"/>
    <cellStyle name="40% - Ênfase3 2 2" xfId="27" xr:uid="{00000000-0005-0000-0000-00001A000000}"/>
    <cellStyle name="40% - Ênfase4 1" xfId="28" xr:uid="{00000000-0005-0000-0000-00001B000000}"/>
    <cellStyle name="40% - Ênfase4 2" xfId="29" xr:uid="{00000000-0005-0000-0000-00001C000000}"/>
    <cellStyle name="40% - Ênfase4 2 2" xfId="30" xr:uid="{00000000-0005-0000-0000-00001D000000}"/>
    <cellStyle name="40% - Ênfase5 1" xfId="31" xr:uid="{00000000-0005-0000-0000-00001E000000}"/>
    <cellStyle name="40% - Ênfase5 2" xfId="32" xr:uid="{00000000-0005-0000-0000-00001F000000}"/>
    <cellStyle name="40% - Ênfase5 2 2" xfId="33" xr:uid="{00000000-0005-0000-0000-000020000000}"/>
    <cellStyle name="40% - Ênfase6 1" xfId="34" xr:uid="{00000000-0005-0000-0000-000021000000}"/>
    <cellStyle name="40% - Ênfase6 2" xfId="35" xr:uid="{00000000-0005-0000-0000-000022000000}"/>
    <cellStyle name="40% - Ênfase6 2 2" xfId="36" xr:uid="{00000000-0005-0000-0000-000023000000}"/>
    <cellStyle name="60% - Ênfase1 1" xfId="37" xr:uid="{00000000-0005-0000-0000-000024000000}"/>
    <cellStyle name="60% - Ênfase1 2" xfId="38" xr:uid="{00000000-0005-0000-0000-000025000000}"/>
    <cellStyle name="60% - Ênfase1 2 2" xfId="39" xr:uid="{00000000-0005-0000-0000-000026000000}"/>
    <cellStyle name="60% - Ênfase2 1" xfId="40" xr:uid="{00000000-0005-0000-0000-000027000000}"/>
    <cellStyle name="60% - Ênfase2 2" xfId="41" xr:uid="{00000000-0005-0000-0000-000028000000}"/>
    <cellStyle name="60% - Ênfase2 2 2" xfId="42" xr:uid="{00000000-0005-0000-0000-000029000000}"/>
    <cellStyle name="60% - Ênfase3 1" xfId="43" xr:uid="{00000000-0005-0000-0000-00002A000000}"/>
    <cellStyle name="60% - Ênfase3 2" xfId="44" xr:uid="{00000000-0005-0000-0000-00002B000000}"/>
    <cellStyle name="60% - Ênfase3 2 2" xfId="45" xr:uid="{00000000-0005-0000-0000-00002C000000}"/>
    <cellStyle name="60% - Ênfase4 1" xfId="46" xr:uid="{00000000-0005-0000-0000-00002D000000}"/>
    <cellStyle name="60% - Ênfase4 2" xfId="47" xr:uid="{00000000-0005-0000-0000-00002E000000}"/>
    <cellStyle name="60% - Ênfase4 2 2" xfId="48" xr:uid="{00000000-0005-0000-0000-00002F000000}"/>
    <cellStyle name="60% - Ênfase5 1" xfId="49" xr:uid="{00000000-0005-0000-0000-000030000000}"/>
    <cellStyle name="60% - Ênfase5 2" xfId="50" xr:uid="{00000000-0005-0000-0000-000031000000}"/>
    <cellStyle name="60% - Ênfase5 2 2" xfId="51" xr:uid="{00000000-0005-0000-0000-000032000000}"/>
    <cellStyle name="60% - Ênfase6 1" xfId="52" xr:uid="{00000000-0005-0000-0000-000033000000}"/>
    <cellStyle name="60% - Ênfase6 2" xfId="53" xr:uid="{00000000-0005-0000-0000-000034000000}"/>
    <cellStyle name="60% - Ênfase6 2 2" xfId="54" xr:uid="{00000000-0005-0000-0000-000035000000}"/>
    <cellStyle name="Bom 1" xfId="55" xr:uid="{00000000-0005-0000-0000-000036000000}"/>
    <cellStyle name="Bom 2" xfId="56" xr:uid="{00000000-0005-0000-0000-000037000000}"/>
    <cellStyle name="Bom 2 2" xfId="57" xr:uid="{00000000-0005-0000-0000-000038000000}"/>
    <cellStyle name="Cálculo 1" xfId="58" xr:uid="{00000000-0005-0000-0000-000039000000}"/>
    <cellStyle name="Cálculo 2" xfId="59" xr:uid="{00000000-0005-0000-0000-00003A000000}"/>
    <cellStyle name="Cálculo 2 2" xfId="60" xr:uid="{00000000-0005-0000-0000-00003B000000}"/>
    <cellStyle name="Célula de Verificação 1" xfId="61" xr:uid="{00000000-0005-0000-0000-00003C000000}"/>
    <cellStyle name="Célula de Verificação 2" xfId="62" xr:uid="{00000000-0005-0000-0000-00003D000000}"/>
    <cellStyle name="Célula de Verificação 2 2" xfId="63" xr:uid="{00000000-0005-0000-0000-00003E000000}"/>
    <cellStyle name="Célula Vinculada 1" xfId="64" xr:uid="{00000000-0005-0000-0000-00003F000000}"/>
    <cellStyle name="Célula Vinculada 2" xfId="65" xr:uid="{00000000-0005-0000-0000-000040000000}"/>
    <cellStyle name="Célula Vinculada 2 2" xfId="66" xr:uid="{00000000-0005-0000-0000-000041000000}"/>
    <cellStyle name="Ênfase1 1" xfId="67" xr:uid="{00000000-0005-0000-0000-000042000000}"/>
    <cellStyle name="Ênfase1 2" xfId="68" xr:uid="{00000000-0005-0000-0000-000043000000}"/>
    <cellStyle name="Ênfase1 2 2" xfId="69" xr:uid="{00000000-0005-0000-0000-000044000000}"/>
    <cellStyle name="Ênfase2 1" xfId="70" xr:uid="{00000000-0005-0000-0000-000045000000}"/>
    <cellStyle name="Ênfase2 2" xfId="71" xr:uid="{00000000-0005-0000-0000-000046000000}"/>
    <cellStyle name="Ênfase2 2 2" xfId="72" xr:uid="{00000000-0005-0000-0000-000047000000}"/>
    <cellStyle name="Ênfase3 1" xfId="73" xr:uid="{00000000-0005-0000-0000-000048000000}"/>
    <cellStyle name="Ênfase3 2" xfId="74" xr:uid="{00000000-0005-0000-0000-000049000000}"/>
    <cellStyle name="Ênfase3 2 2" xfId="75" xr:uid="{00000000-0005-0000-0000-00004A000000}"/>
    <cellStyle name="Ênfase4 1" xfId="76" xr:uid="{00000000-0005-0000-0000-00004B000000}"/>
    <cellStyle name="Ênfase4 2" xfId="77" xr:uid="{00000000-0005-0000-0000-00004C000000}"/>
    <cellStyle name="Ênfase4 2 2" xfId="78" xr:uid="{00000000-0005-0000-0000-00004D000000}"/>
    <cellStyle name="Ênfase5 1" xfId="79" xr:uid="{00000000-0005-0000-0000-00004E000000}"/>
    <cellStyle name="Ênfase5 2" xfId="80" xr:uid="{00000000-0005-0000-0000-00004F000000}"/>
    <cellStyle name="Ênfase5 2 2" xfId="81" xr:uid="{00000000-0005-0000-0000-000050000000}"/>
    <cellStyle name="Ênfase6 1" xfId="82" xr:uid="{00000000-0005-0000-0000-000051000000}"/>
    <cellStyle name="Ênfase6 2" xfId="83" xr:uid="{00000000-0005-0000-0000-000052000000}"/>
    <cellStyle name="Ênfase6 2 2" xfId="84" xr:uid="{00000000-0005-0000-0000-000053000000}"/>
    <cellStyle name="Entrada 1" xfId="85" xr:uid="{00000000-0005-0000-0000-000054000000}"/>
    <cellStyle name="Entrada 2" xfId="86" xr:uid="{00000000-0005-0000-0000-000055000000}"/>
    <cellStyle name="Entrada 2 2" xfId="87" xr:uid="{00000000-0005-0000-0000-000056000000}"/>
    <cellStyle name="Excel Built-in Excel Built-in Excel Built-in Excel Built-in Excel Built-in Excel Built-in Excel Built-in Excel Built-in Excel Built-in Excel Built-in Excel Built-in Excel Built-in Excel Built-in Excel Built-in Excel Built-in Normal" xfId="170" xr:uid="{00000000-0005-0000-0000-000057000000}"/>
    <cellStyle name="Excel Built-in Normal" xfId="88" xr:uid="{00000000-0005-0000-0000-000058000000}"/>
    <cellStyle name="Excel_BuiltIn_Currency" xfId="167" xr:uid="{00000000-0005-0000-0000-000059000000}"/>
    <cellStyle name="Incorreto 1" xfId="89" xr:uid="{00000000-0005-0000-0000-00005A000000}"/>
    <cellStyle name="Incorreto 2" xfId="90" xr:uid="{00000000-0005-0000-0000-00005B000000}"/>
    <cellStyle name="Incorreto 2 2" xfId="91" xr:uid="{00000000-0005-0000-0000-00005C000000}"/>
    <cellStyle name="Moeda 2" xfId="151" xr:uid="{00000000-0005-0000-0000-00005D000000}"/>
    <cellStyle name="Moeda 2 2" xfId="92" xr:uid="{00000000-0005-0000-0000-00005E000000}"/>
    <cellStyle name="Moeda 3" xfId="152" xr:uid="{00000000-0005-0000-0000-00005F000000}"/>
    <cellStyle name="Neutra 1" xfId="93" xr:uid="{00000000-0005-0000-0000-000060000000}"/>
    <cellStyle name="Neutra 2" xfId="94" xr:uid="{00000000-0005-0000-0000-000061000000}"/>
    <cellStyle name="Neutra 2 2" xfId="95" xr:uid="{00000000-0005-0000-0000-000062000000}"/>
    <cellStyle name="Normal" xfId="0" builtinId="0"/>
    <cellStyle name="Normal 2" xfId="96" xr:uid="{00000000-0005-0000-0000-000064000000}"/>
    <cellStyle name="Normal 2 2" xfId="97" xr:uid="{00000000-0005-0000-0000-000065000000}"/>
    <cellStyle name="Normal 2 2 2" xfId="98" xr:uid="{00000000-0005-0000-0000-000066000000}"/>
    <cellStyle name="Normal 2 3" xfId="99" xr:uid="{00000000-0005-0000-0000-000067000000}"/>
    <cellStyle name="Normal 3" xfId="100" xr:uid="{00000000-0005-0000-0000-000068000000}"/>
    <cellStyle name="Normal 3 2" xfId="101" xr:uid="{00000000-0005-0000-0000-000069000000}"/>
    <cellStyle name="Normal 4" xfId="153" xr:uid="{00000000-0005-0000-0000-00006A000000}"/>
    <cellStyle name="Normal 5" xfId="154" xr:uid="{00000000-0005-0000-0000-00006B000000}"/>
    <cellStyle name="Normal 6" xfId="168" xr:uid="{00000000-0005-0000-0000-00006C000000}"/>
    <cellStyle name="Normal 7" xfId="169" xr:uid="{00000000-0005-0000-0000-00006D000000}"/>
    <cellStyle name="Normal 8" xfId="172" xr:uid="{00000000-0005-0000-0000-00006E000000}"/>
    <cellStyle name="Nota 1" xfId="102" xr:uid="{00000000-0005-0000-0000-00006F000000}"/>
    <cellStyle name="Nota 2" xfId="103" xr:uid="{00000000-0005-0000-0000-000070000000}"/>
    <cellStyle name="Nota 2 2" xfId="104" xr:uid="{00000000-0005-0000-0000-000071000000}"/>
    <cellStyle name="Percent 2" xfId="155" xr:uid="{00000000-0005-0000-0000-000072000000}"/>
    <cellStyle name="Porcentagem 2" xfId="105" xr:uid="{00000000-0005-0000-0000-000074000000}"/>
    <cellStyle name="Porcentagem 2 2" xfId="106" xr:uid="{00000000-0005-0000-0000-000075000000}"/>
    <cellStyle name="Porcentagem 2 3" xfId="173" xr:uid="{00000000-0005-0000-0000-000076000000}"/>
    <cellStyle name="Porcentagem 2 8" xfId="174" xr:uid="{00000000-0005-0000-0000-000077000000}"/>
    <cellStyle name="Porcentagem 3" xfId="156" xr:uid="{00000000-0005-0000-0000-000078000000}"/>
    <cellStyle name="Porcentagem 4" xfId="171" xr:uid="{00000000-0005-0000-0000-000079000000}"/>
    <cellStyle name="Saída 1" xfId="107" xr:uid="{00000000-0005-0000-0000-00007A000000}"/>
    <cellStyle name="Saída 2" xfId="108" xr:uid="{00000000-0005-0000-0000-00007B000000}"/>
    <cellStyle name="Saída 2 2" xfId="109" xr:uid="{00000000-0005-0000-0000-00007C000000}"/>
    <cellStyle name="Separador de milhares 2" xfId="110" xr:uid="{00000000-0005-0000-0000-00007D000000}"/>
    <cellStyle name="TableStyleLight1" xfId="157" xr:uid="{00000000-0005-0000-0000-00007E000000}"/>
    <cellStyle name="Texto de Aviso 1" xfId="111" xr:uid="{00000000-0005-0000-0000-00007F000000}"/>
    <cellStyle name="Texto de Aviso 2" xfId="112" xr:uid="{00000000-0005-0000-0000-000080000000}"/>
    <cellStyle name="Texto de Aviso 2 2" xfId="113" xr:uid="{00000000-0005-0000-0000-000081000000}"/>
    <cellStyle name="Texto Explicativo 1" xfId="114" xr:uid="{00000000-0005-0000-0000-000082000000}"/>
    <cellStyle name="Texto Explicativo 2" xfId="115" xr:uid="{00000000-0005-0000-0000-000083000000}"/>
    <cellStyle name="Texto Explicativo 2 2" xfId="116" xr:uid="{00000000-0005-0000-0000-000084000000}"/>
    <cellStyle name="Título 1 1" xfId="117" xr:uid="{00000000-0005-0000-0000-000085000000}"/>
    <cellStyle name="Título 1 1 1" xfId="118" xr:uid="{00000000-0005-0000-0000-000086000000}"/>
    <cellStyle name="Título 1 1 1 1" xfId="119" xr:uid="{00000000-0005-0000-0000-000087000000}"/>
    <cellStyle name="Título 1 1 1 1 1" xfId="120" xr:uid="{00000000-0005-0000-0000-000088000000}"/>
    <cellStyle name="Título 1 1 1 1 1 1" xfId="121" xr:uid="{00000000-0005-0000-0000-000089000000}"/>
    <cellStyle name="Título 1 1 1 1 1 1 1" xfId="122" xr:uid="{00000000-0005-0000-0000-00008A000000}"/>
    <cellStyle name="Título 1 1 1 1 1 1 1 1" xfId="123" xr:uid="{00000000-0005-0000-0000-00008B000000}"/>
    <cellStyle name="Título 1 1 1 1 1 1 1 1 1" xfId="124" xr:uid="{00000000-0005-0000-0000-00008C000000}"/>
    <cellStyle name="Título 1 1 1 1 1 1 1 1 1 1" xfId="125" xr:uid="{00000000-0005-0000-0000-00008D000000}"/>
    <cellStyle name="Título 1 1 1 1 1 1 1 1 1 1 1" xfId="126" xr:uid="{00000000-0005-0000-0000-00008E000000}"/>
    <cellStyle name="Título 1 1 1 1 1 1 1 1 1 1 1 1" xfId="127" xr:uid="{00000000-0005-0000-0000-00008F000000}"/>
    <cellStyle name="Título 1 1 1 1 1 1 1 1 1 1 1 1 1" xfId="128" xr:uid="{00000000-0005-0000-0000-000090000000}"/>
    <cellStyle name="Título 1 1 1 1 1 1 1 1 1 1 1 1 1 1" xfId="129" xr:uid="{00000000-0005-0000-0000-000091000000}"/>
    <cellStyle name="Título 1 1 1 1 1 1 1 1 1 1 1 1 1 1 1" xfId="130" xr:uid="{00000000-0005-0000-0000-000092000000}"/>
    <cellStyle name="Título 1 1 1 1 1 1 1 1 1 1 1 1 1 2" xfId="158" xr:uid="{00000000-0005-0000-0000-000093000000}"/>
    <cellStyle name="Título 1 1 1 1 1 1 1 1 1 1 1 1 2" xfId="159" xr:uid="{00000000-0005-0000-0000-000094000000}"/>
    <cellStyle name="Título 1 1 1 1 1 1 1 1 1 1 1 2" xfId="160" xr:uid="{00000000-0005-0000-0000-000095000000}"/>
    <cellStyle name="Título 1 1 1 1 1 1 1 1 1 1 2" xfId="161" xr:uid="{00000000-0005-0000-0000-000096000000}"/>
    <cellStyle name="Título 1 1 1 1 1 1 1 1 1 2" xfId="162" xr:uid="{00000000-0005-0000-0000-000097000000}"/>
    <cellStyle name="Título 1 1 1 1 1 1 1 1 2" xfId="163" xr:uid="{00000000-0005-0000-0000-000098000000}"/>
    <cellStyle name="Título 1 1 1 1 1 1 1 2" xfId="164" xr:uid="{00000000-0005-0000-0000-000099000000}"/>
    <cellStyle name="Título 1 1 1 1 1 1 2" xfId="165" xr:uid="{00000000-0005-0000-0000-00009A000000}"/>
    <cellStyle name="Título 1 1 1 1 1 2" xfId="166" xr:uid="{00000000-0005-0000-0000-00009B000000}"/>
    <cellStyle name="Título 1 1 1 1 2" xfId="131" xr:uid="{00000000-0005-0000-0000-00009C000000}"/>
    <cellStyle name="Título 1 1 1 2" xfId="132" xr:uid="{00000000-0005-0000-0000-00009D000000}"/>
    <cellStyle name="Título 1 1 2" xfId="133" xr:uid="{00000000-0005-0000-0000-00009E000000}"/>
    <cellStyle name="Título 1 2" xfId="134" xr:uid="{00000000-0005-0000-0000-00009F000000}"/>
    <cellStyle name="Título 1 2 2" xfId="135" xr:uid="{00000000-0005-0000-0000-0000A0000000}"/>
    <cellStyle name="Título 1 3" xfId="136" xr:uid="{00000000-0005-0000-0000-0000A1000000}"/>
    <cellStyle name="Título 2 1" xfId="137" xr:uid="{00000000-0005-0000-0000-0000A2000000}"/>
    <cellStyle name="Título 2 2" xfId="138" xr:uid="{00000000-0005-0000-0000-0000A3000000}"/>
    <cellStyle name="Título 2 2 2" xfId="139" xr:uid="{00000000-0005-0000-0000-0000A4000000}"/>
    <cellStyle name="Título 3 1" xfId="140" xr:uid="{00000000-0005-0000-0000-0000A5000000}"/>
    <cellStyle name="Título 3 2" xfId="141" xr:uid="{00000000-0005-0000-0000-0000A6000000}"/>
    <cellStyle name="Título 3 2 2" xfId="142" xr:uid="{00000000-0005-0000-0000-0000A7000000}"/>
    <cellStyle name="Título 4 1" xfId="143" xr:uid="{00000000-0005-0000-0000-0000A8000000}"/>
    <cellStyle name="Título 4 2" xfId="144" xr:uid="{00000000-0005-0000-0000-0000A9000000}"/>
    <cellStyle name="Título 4 2 2" xfId="145" xr:uid="{00000000-0005-0000-0000-0000AA000000}"/>
    <cellStyle name="Título 5" xfId="146" xr:uid="{00000000-0005-0000-0000-0000AB000000}"/>
    <cellStyle name="Título 6" xfId="147" xr:uid="{00000000-0005-0000-0000-0000AC000000}"/>
    <cellStyle name="Total 1" xfId="148" xr:uid="{00000000-0005-0000-0000-0000AD000000}"/>
    <cellStyle name="Total 2" xfId="149" xr:uid="{00000000-0005-0000-0000-0000AE000000}"/>
    <cellStyle name="Total 2 2" xfId="150" xr:uid="{00000000-0005-0000-0000-0000A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523779</xdr:colOff>
      <xdr:row>3</xdr:row>
      <xdr:rowOff>133253</xdr:rowOff>
    </xdr:from>
    <xdr:to>
      <xdr:col>13</xdr:col>
      <xdr:colOff>95250</xdr:colOff>
      <xdr:row>8</xdr:row>
      <xdr:rowOff>133350</xdr:rowOff>
    </xdr:to>
    <xdr:sp macro="" textlink="" fLocksText="0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162454" y="619028"/>
          <a:ext cx="6343746" cy="847822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             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11906</xdr:colOff>
      <xdr:row>3</xdr:row>
      <xdr:rowOff>133253</xdr:rowOff>
    </xdr:from>
    <xdr:to>
      <xdr:col>13</xdr:col>
      <xdr:colOff>95250</xdr:colOff>
      <xdr:row>8</xdr:row>
      <xdr:rowOff>133350</xdr:rowOff>
    </xdr:to>
    <xdr:sp macro="" textlink="" fLocksText="0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131719" y="633316"/>
          <a:ext cx="7965281" cy="869253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904875</xdr:colOff>
      <xdr:row>3</xdr:row>
      <xdr:rowOff>133253</xdr:rowOff>
    </xdr:from>
    <xdr:to>
      <xdr:col>11</xdr:col>
      <xdr:colOff>95250</xdr:colOff>
      <xdr:row>8</xdr:row>
      <xdr:rowOff>133350</xdr:rowOff>
    </xdr:to>
    <xdr:sp macro="" textlink="" fLocksText="0">
      <xdr:nvSpPr>
        <xdr:cNvPr id="10" name="Text Box 2">
          <a:extLst>
            <a:ext uri="{FF2B5EF4-FFF2-40B4-BE49-F238E27FC236}">
              <a16:creationId xmlns:a16="http://schemas.microsoft.com/office/drawing/2014/main" id="{1BA47FF5-74E2-411A-8A4D-3AAAB5365F75}"/>
            </a:ext>
          </a:extLst>
        </xdr:cNvPr>
        <xdr:cNvSpPr txBox="1">
          <a:spLocks noChangeArrowheads="1"/>
        </xdr:cNvSpPr>
      </xdr:nvSpPr>
      <xdr:spPr bwMode="auto">
        <a:xfrm>
          <a:off x="7334250" y="633316"/>
          <a:ext cx="5893594" cy="869253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381000</xdr:colOff>
      <xdr:row>4</xdr:row>
      <xdr:rowOff>0</xdr:rowOff>
    </xdr:from>
    <xdr:to>
      <xdr:col>20</xdr:col>
      <xdr:colOff>272140</xdr:colOff>
      <xdr:row>8</xdr:row>
      <xdr:rowOff>133350</xdr:rowOff>
    </xdr:to>
    <xdr:sp macro="" textlink="" fLocksText="0">
      <xdr:nvSpPr>
        <xdr:cNvPr id="8" name="Text Box 2">
          <a:extLst>
            <a:ext uri="{FF2B5EF4-FFF2-40B4-BE49-F238E27FC236}">
              <a16:creationId xmlns:a16="http://schemas.microsoft.com/office/drawing/2014/main" id="{EDE55468-0F1E-45EF-BB68-7265D7D411D0}"/>
            </a:ext>
          </a:extLst>
        </xdr:cNvPr>
        <xdr:cNvSpPr txBox="1">
          <a:spLocks noChangeArrowheads="1"/>
        </xdr:cNvSpPr>
      </xdr:nvSpPr>
      <xdr:spPr bwMode="auto">
        <a:xfrm>
          <a:off x="7381875" y="647700"/>
          <a:ext cx="10244815" cy="8191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             </a:t>
          </a:r>
          <a:r>
            <a:rPr lang="pt-BR" sz="1400" b="0" i="0" strike="noStrike">
              <a:solidFill>
                <a:srgbClr val="000000"/>
              </a:solidFill>
              <a:latin typeface="Calibri"/>
            </a:rPr>
            <a:t>Hospital Municipal de Barueri – Dr. Francisco Moran</a:t>
          </a:r>
        </a:p>
        <a:p>
          <a:pPr algn="l" rtl="0">
            <a:defRPr sz="1000"/>
          </a:pPr>
          <a:r>
            <a:rPr lang="pt-BR" sz="1400" b="0" i="0" strike="noStrike">
              <a:solidFill>
                <a:srgbClr val="000000"/>
              </a:solidFill>
              <a:latin typeface="Calibri"/>
            </a:rPr>
            <a:t>SPDM – Associação Paulista para o Desenvolvimento da Medicina</a:t>
          </a:r>
        </a:p>
        <a:p>
          <a:pPr algn="l" rtl="0">
            <a:defRPr sz="1000"/>
          </a:pPr>
          <a:r>
            <a:rPr lang="pt-BR" sz="14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0</xdr:col>
      <xdr:colOff>1990725</xdr:colOff>
      <xdr:row>4</xdr:row>
      <xdr:rowOff>76200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8960B5EE-39F7-4D7A-AC99-F746156D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52400"/>
          <a:ext cx="18478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721178</xdr:colOff>
      <xdr:row>0</xdr:row>
      <xdr:rowOff>136071</xdr:rowOff>
    </xdr:from>
    <xdr:to>
      <xdr:col>10</xdr:col>
      <xdr:colOff>206828</xdr:colOff>
      <xdr:row>4</xdr:row>
      <xdr:rowOff>97971</xdr:rowOff>
    </xdr:to>
    <xdr:pic>
      <xdr:nvPicPr>
        <xdr:cNvPr id="14" name="Figura1">
          <a:extLst>
            <a:ext uri="{FF2B5EF4-FFF2-40B4-BE49-F238E27FC236}">
              <a16:creationId xmlns:a16="http://schemas.microsoft.com/office/drawing/2014/main" id="{6DEF7C98-A7E1-47A9-BA2A-25CA8B5B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60353" y="136071"/>
          <a:ext cx="1057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693964</xdr:colOff>
      <xdr:row>0</xdr:row>
      <xdr:rowOff>95250</xdr:rowOff>
    </xdr:from>
    <xdr:to>
      <xdr:col>22</xdr:col>
      <xdr:colOff>616402</xdr:colOff>
      <xdr:row>4</xdr:row>
      <xdr:rowOff>28575</xdr:rowOff>
    </xdr:to>
    <xdr:pic>
      <xdr:nvPicPr>
        <xdr:cNvPr id="15" name="Imagem 6">
          <a:extLst>
            <a:ext uri="{FF2B5EF4-FFF2-40B4-BE49-F238E27FC236}">
              <a16:creationId xmlns:a16="http://schemas.microsoft.com/office/drawing/2014/main" id="{A20B9919-3542-402C-B110-776CA35D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048639" y="95250"/>
          <a:ext cx="693963" cy="5810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W80"/>
  <sheetViews>
    <sheetView showGridLines="0" tabSelected="1" view="pageBreakPreview" zoomScale="70" zoomScaleSheetLayoutView="70" workbookViewId="0">
      <selection activeCell="K37" sqref="K37"/>
    </sheetView>
  </sheetViews>
  <sheetFormatPr defaultColWidth="11.5703125" defaultRowHeight="12.75"/>
  <cols>
    <col min="1" max="1" width="43.28515625" customWidth="1"/>
    <col min="2" max="2" width="14.42578125" customWidth="1"/>
    <col min="4" max="4" width="10.5703125" customWidth="1"/>
    <col min="5" max="5" width="13.5703125" bestFit="1" customWidth="1"/>
    <col min="8" max="8" width="13" customWidth="1"/>
    <col min="9" max="9" width="12.5703125" customWidth="1"/>
    <col min="10" max="10" width="10.85546875" bestFit="1" customWidth="1"/>
    <col min="11" max="11" width="13" customWidth="1"/>
    <col min="12" max="12" width="13.7109375" customWidth="1"/>
    <col min="13" max="13" width="10.85546875" bestFit="1" customWidth="1"/>
    <col min="14" max="14" width="13.28515625" style="50" customWidth="1"/>
    <col min="15" max="15" width="11" style="50" customWidth="1"/>
    <col min="16" max="16" width="10.85546875" style="50" bestFit="1" customWidth="1"/>
    <col min="17" max="17" width="13.5703125" style="50" bestFit="1" customWidth="1"/>
    <col min="18" max="18" width="12" style="50" bestFit="1" customWidth="1"/>
    <col min="19" max="19" width="10.85546875" style="50" bestFit="1" customWidth="1"/>
    <col min="20" max="20" width="3.140625" style="50" customWidth="1"/>
    <col min="21" max="21" width="15" customWidth="1"/>
  </cols>
  <sheetData>
    <row r="3" spans="1:23" ht="12.95" customHeight="1"/>
    <row r="8" spans="1:23" ht="15.75">
      <c r="A8" s="58"/>
    </row>
    <row r="9" spans="1:23">
      <c r="A9" s="59"/>
    </row>
    <row r="10" spans="1:23" ht="34.5" customHeight="1">
      <c r="A10" s="86" t="s">
        <v>46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60"/>
      <c r="U10" s="86">
        <v>2019</v>
      </c>
      <c r="V10" s="86"/>
      <c r="W10" s="86"/>
    </row>
    <row r="11" spans="1:23">
      <c r="A11" s="36"/>
    </row>
    <row r="12" spans="1:23" ht="14.85" customHeight="1">
      <c r="A12" s="80" t="s">
        <v>20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23" ht="14.85" customHeight="1">
      <c r="A13" s="78" t="s">
        <v>20</v>
      </c>
      <c r="B13" s="77" t="s">
        <v>36</v>
      </c>
      <c r="C13" s="77"/>
      <c r="D13" s="77"/>
      <c r="E13" s="77" t="s">
        <v>37</v>
      </c>
      <c r="F13" s="77"/>
      <c r="G13" s="77"/>
      <c r="H13" s="74" t="s">
        <v>40</v>
      </c>
      <c r="I13" s="75"/>
      <c r="J13" s="76"/>
      <c r="K13" s="74" t="s">
        <v>47</v>
      </c>
      <c r="L13" s="75"/>
      <c r="M13" s="76"/>
      <c r="N13" s="74" t="s">
        <v>48</v>
      </c>
      <c r="O13" s="75"/>
      <c r="P13" s="76"/>
      <c r="Q13" s="74" t="s">
        <v>49</v>
      </c>
      <c r="R13" s="75"/>
      <c r="S13" s="76"/>
      <c r="U13" s="77" t="s">
        <v>25</v>
      </c>
      <c r="V13" s="77"/>
      <c r="W13" s="77"/>
    </row>
    <row r="14" spans="1:23" s="2" customFormat="1">
      <c r="A14" s="78"/>
      <c r="B14" s="12" t="s">
        <v>2</v>
      </c>
      <c r="C14" s="13" t="s">
        <v>3</v>
      </c>
      <c r="D14" s="14" t="s">
        <v>0</v>
      </c>
      <c r="E14" s="12" t="s">
        <v>2</v>
      </c>
      <c r="F14" s="13" t="s">
        <v>3</v>
      </c>
      <c r="G14" s="14" t="s">
        <v>0</v>
      </c>
      <c r="H14" s="12" t="s">
        <v>2</v>
      </c>
      <c r="I14" s="13" t="s">
        <v>3</v>
      </c>
      <c r="J14" s="14" t="s">
        <v>0</v>
      </c>
      <c r="K14" s="12" t="s">
        <v>2</v>
      </c>
      <c r="L14" s="13" t="s">
        <v>3</v>
      </c>
      <c r="M14" s="14" t="s">
        <v>0</v>
      </c>
      <c r="N14" s="12" t="s">
        <v>2</v>
      </c>
      <c r="O14" s="13" t="s">
        <v>3</v>
      </c>
      <c r="P14" s="14" t="s">
        <v>0</v>
      </c>
      <c r="Q14" s="12" t="s">
        <v>2</v>
      </c>
      <c r="R14" s="13" t="s">
        <v>3</v>
      </c>
      <c r="S14" s="14" t="s">
        <v>0</v>
      </c>
      <c r="T14" s="61"/>
      <c r="U14" s="12" t="s">
        <v>2</v>
      </c>
      <c r="V14" s="13" t="s">
        <v>3</v>
      </c>
      <c r="W14" s="14" t="s">
        <v>0</v>
      </c>
    </row>
    <row r="15" spans="1:23">
      <c r="A15" s="29" t="s">
        <v>41</v>
      </c>
      <c r="B15" s="33">
        <v>244.16129032258064</v>
      </c>
      <c r="C15" s="30">
        <v>305</v>
      </c>
      <c r="D15" s="62">
        <f t="shared" ref="D15:D20" si="0">C15/B15</f>
        <v>1.2491742634429912</v>
      </c>
      <c r="E15" s="16">
        <v>260</v>
      </c>
      <c r="F15" s="30">
        <v>315</v>
      </c>
      <c r="G15" s="62">
        <f>F15/E15</f>
        <v>1.2115384615384615</v>
      </c>
      <c r="H15" s="16">
        <v>260</v>
      </c>
      <c r="I15" s="30">
        <v>303</v>
      </c>
      <c r="J15" s="62">
        <f t="shared" ref="J15:J20" si="1">I15/H15</f>
        <v>1.1653846153846155</v>
      </c>
      <c r="K15" s="16">
        <v>260</v>
      </c>
      <c r="L15" s="30">
        <v>317</v>
      </c>
      <c r="M15" s="62">
        <f t="shared" ref="M15:M20" si="2">L15/K15</f>
        <v>1.2192307692307693</v>
      </c>
      <c r="N15" s="16">
        <v>260</v>
      </c>
      <c r="O15" s="30">
        <v>290</v>
      </c>
      <c r="P15" s="62">
        <f t="shared" ref="P15:P20" si="3">O15/N15</f>
        <v>1.1153846153846154</v>
      </c>
      <c r="Q15" s="16">
        <v>260</v>
      </c>
      <c r="R15" s="30">
        <v>338</v>
      </c>
      <c r="S15" s="62">
        <f t="shared" ref="S15:S20" si="4">R15/Q15</f>
        <v>1.3</v>
      </c>
      <c r="U15" s="16">
        <f>B15+E15+H15+K15+N15+Q15</f>
        <v>1544.1612903225805</v>
      </c>
      <c r="V15" s="30">
        <f>C15+F15+I15+L15+O15+R15</f>
        <v>1868</v>
      </c>
      <c r="W15" s="62">
        <f t="shared" ref="W15:W20" si="5">V15/U15</f>
        <v>1.2097181892247593</v>
      </c>
    </row>
    <row r="16" spans="1:23">
      <c r="A16" s="29" t="s">
        <v>42</v>
      </c>
      <c r="B16" s="33">
        <v>630.29032258064512</v>
      </c>
      <c r="C16" s="30">
        <v>584</v>
      </c>
      <c r="D16" s="62">
        <f t="shared" si="0"/>
        <v>0.92655714212600448</v>
      </c>
      <c r="E16" s="16">
        <v>700</v>
      </c>
      <c r="F16" s="30">
        <v>663</v>
      </c>
      <c r="G16" s="62">
        <f>IF(E16=0,0,(F16/E16))</f>
        <v>0.94714285714285718</v>
      </c>
      <c r="H16" s="16">
        <v>700</v>
      </c>
      <c r="I16" s="30">
        <v>640</v>
      </c>
      <c r="J16" s="62">
        <f t="shared" si="1"/>
        <v>0.91428571428571426</v>
      </c>
      <c r="K16" s="16">
        <v>700</v>
      </c>
      <c r="L16" s="30">
        <v>701</v>
      </c>
      <c r="M16" s="62">
        <f t="shared" si="2"/>
        <v>1.0014285714285713</v>
      </c>
      <c r="N16" s="16">
        <v>700</v>
      </c>
      <c r="O16" s="30">
        <v>631</v>
      </c>
      <c r="P16" s="62">
        <f t="shared" si="3"/>
        <v>0.90142857142857147</v>
      </c>
      <c r="Q16" s="16">
        <v>700</v>
      </c>
      <c r="R16" s="30">
        <v>639</v>
      </c>
      <c r="S16" s="62">
        <f t="shared" si="4"/>
        <v>0.91285714285714281</v>
      </c>
      <c r="U16" s="16">
        <f t="shared" ref="U16:V19" si="6">B16+E16+H16+K16+N16+Q16</f>
        <v>4130.2903225806449</v>
      </c>
      <c r="V16" s="30">
        <f t="shared" si="6"/>
        <v>3858</v>
      </c>
      <c r="W16" s="62">
        <f t="shared" si="5"/>
        <v>0.9340747740922688</v>
      </c>
    </row>
    <row r="17" spans="1:23">
      <c r="A17" s="29" t="s">
        <v>26</v>
      </c>
      <c r="B17" s="33">
        <v>130.32258064516128</v>
      </c>
      <c r="C17" s="30">
        <v>86</v>
      </c>
      <c r="D17" s="62">
        <f>C17/B17</f>
        <v>0.65990099009900993</v>
      </c>
      <c r="E17" s="16">
        <v>130</v>
      </c>
      <c r="F17" s="30">
        <v>81</v>
      </c>
      <c r="G17" s="62">
        <f>IF(E17=0,0,(F17/E17))</f>
        <v>0.62307692307692308</v>
      </c>
      <c r="H17" s="16">
        <v>130</v>
      </c>
      <c r="I17" s="30">
        <v>89</v>
      </c>
      <c r="J17" s="62">
        <f t="shared" si="1"/>
        <v>0.68461538461538463</v>
      </c>
      <c r="K17" s="16">
        <v>130</v>
      </c>
      <c r="L17" s="30">
        <v>71</v>
      </c>
      <c r="M17" s="62">
        <f t="shared" si="2"/>
        <v>0.5461538461538461</v>
      </c>
      <c r="N17" s="16">
        <v>130</v>
      </c>
      <c r="O17" s="30">
        <v>70</v>
      </c>
      <c r="P17" s="62">
        <f t="shared" si="3"/>
        <v>0.53846153846153844</v>
      </c>
      <c r="Q17" s="16">
        <v>130</v>
      </c>
      <c r="R17" s="30">
        <v>59</v>
      </c>
      <c r="S17" s="62">
        <f t="shared" si="4"/>
        <v>0.45384615384615384</v>
      </c>
      <c r="U17" s="16">
        <f t="shared" si="6"/>
        <v>780.32258064516122</v>
      </c>
      <c r="V17" s="30">
        <f t="shared" si="6"/>
        <v>456</v>
      </c>
      <c r="W17" s="62">
        <f t="shared" si="5"/>
        <v>0.58437370814386114</v>
      </c>
    </row>
    <row r="18" spans="1:23">
      <c r="A18" s="29" t="s">
        <v>4</v>
      </c>
      <c r="B18" s="33">
        <v>218.38709677419354</v>
      </c>
      <c r="C18" s="3">
        <v>194</v>
      </c>
      <c r="D18" s="62">
        <f t="shared" si="0"/>
        <v>0.88833087149187595</v>
      </c>
      <c r="E18" s="16">
        <v>218</v>
      </c>
      <c r="F18" s="3">
        <v>233</v>
      </c>
      <c r="G18" s="62">
        <f>IF(E18=0,0,(F18/E18))</f>
        <v>1.0688073394495412</v>
      </c>
      <c r="H18" s="16">
        <v>218</v>
      </c>
      <c r="I18" s="3">
        <v>203</v>
      </c>
      <c r="J18" s="62">
        <f t="shared" si="1"/>
        <v>0.93119266055045868</v>
      </c>
      <c r="K18" s="16">
        <v>218</v>
      </c>
      <c r="L18" s="3">
        <v>245</v>
      </c>
      <c r="M18" s="62">
        <f t="shared" si="2"/>
        <v>1.1238532110091743</v>
      </c>
      <c r="N18" s="16">
        <v>218</v>
      </c>
      <c r="O18" s="3">
        <v>223</v>
      </c>
      <c r="P18" s="62">
        <f t="shared" si="3"/>
        <v>1.0229357798165137</v>
      </c>
      <c r="Q18" s="16">
        <v>218</v>
      </c>
      <c r="R18" s="3">
        <v>237</v>
      </c>
      <c r="S18" s="62">
        <f t="shared" si="4"/>
        <v>1.0871559633027523</v>
      </c>
      <c r="U18" s="16">
        <f t="shared" si="6"/>
        <v>1308.3870967741937</v>
      </c>
      <c r="V18" s="30">
        <f t="shared" si="6"/>
        <v>1335</v>
      </c>
      <c r="W18" s="62">
        <f t="shared" si="5"/>
        <v>1.0203402366863905</v>
      </c>
    </row>
    <row r="19" spans="1:23">
      <c r="A19" s="29" t="s">
        <v>5</v>
      </c>
      <c r="B19" s="34">
        <v>11.64516129032258</v>
      </c>
      <c r="C19" s="3">
        <v>13</v>
      </c>
      <c r="D19" s="62">
        <f t="shared" si="0"/>
        <v>1.1163434903047091</v>
      </c>
      <c r="E19" s="16">
        <v>12</v>
      </c>
      <c r="F19" s="3">
        <v>12</v>
      </c>
      <c r="G19" s="62">
        <f>IF(E19=0,0,(F19/E19))</f>
        <v>1</v>
      </c>
      <c r="H19" s="16">
        <v>12</v>
      </c>
      <c r="I19" s="3">
        <v>12</v>
      </c>
      <c r="J19" s="62">
        <f t="shared" si="1"/>
        <v>1</v>
      </c>
      <c r="K19" s="16">
        <v>12</v>
      </c>
      <c r="L19" s="3">
        <v>14</v>
      </c>
      <c r="M19" s="62">
        <f t="shared" si="2"/>
        <v>1.1666666666666667</v>
      </c>
      <c r="N19" s="16">
        <v>12</v>
      </c>
      <c r="O19" s="3">
        <v>18</v>
      </c>
      <c r="P19" s="62">
        <f t="shared" si="3"/>
        <v>1.5</v>
      </c>
      <c r="Q19" s="16">
        <v>12</v>
      </c>
      <c r="R19" s="3">
        <v>12</v>
      </c>
      <c r="S19" s="62">
        <f t="shared" si="4"/>
        <v>1</v>
      </c>
      <c r="U19" s="16">
        <f t="shared" si="6"/>
        <v>71.645161290322577</v>
      </c>
      <c r="V19" s="30">
        <f t="shared" si="6"/>
        <v>81</v>
      </c>
      <c r="W19" s="62">
        <f t="shared" si="5"/>
        <v>1.1305718144979739</v>
      </c>
    </row>
    <row r="20" spans="1:23" ht="22.5" customHeight="1">
      <c r="A20" s="37" t="s">
        <v>6</v>
      </c>
      <c r="B20" s="17">
        <f>SUM(B15:B19)</f>
        <v>1234.8064516129032</v>
      </c>
      <c r="C20" s="11">
        <f>SUM(C15:C19)</f>
        <v>1182</v>
      </c>
      <c r="D20" s="63">
        <f t="shared" si="0"/>
        <v>0.95723503748791772</v>
      </c>
      <c r="E20" s="17">
        <f>SUM(E15:E19)</f>
        <v>1320</v>
      </c>
      <c r="F20" s="11">
        <f>SUM(F15:F19)</f>
        <v>1304</v>
      </c>
      <c r="G20" s="63">
        <f>IF(E20=0,0,(F20/E20))</f>
        <v>0.98787878787878791</v>
      </c>
      <c r="H20" s="17">
        <f>SUM(H15:H19)</f>
        <v>1320</v>
      </c>
      <c r="I20" s="18">
        <f>SUM(I15:I19)</f>
        <v>1247</v>
      </c>
      <c r="J20" s="63">
        <f t="shared" si="1"/>
        <v>0.9446969696969697</v>
      </c>
      <c r="K20" s="17">
        <f>SUM(K15:K19)</f>
        <v>1320</v>
      </c>
      <c r="L20" s="18">
        <f>SUM(L15:L19)</f>
        <v>1348</v>
      </c>
      <c r="M20" s="63">
        <f t="shared" si="2"/>
        <v>1.0212121212121212</v>
      </c>
      <c r="N20" s="17">
        <f>SUM(N15:N19)</f>
        <v>1320</v>
      </c>
      <c r="O20" s="18">
        <f>SUM(O15:O19)</f>
        <v>1232</v>
      </c>
      <c r="P20" s="63">
        <f t="shared" si="3"/>
        <v>0.93333333333333335</v>
      </c>
      <c r="Q20" s="17">
        <f>SUM(Q15:Q19)</f>
        <v>1320</v>
      </c>
      <c r="R20" s="18">
        <f>SUM(R15:R19)</f>
        <v>1285</v>
      </c>
      <c r="S20" s="63">
        <f t="shared" si="4"/>
        <v>0.97348484848484851</v>
      </c>
      <c r="U20" s="16">
        <f>SUM(U15:U19)</f>
        <v>7834.8064516129025</v>
      </c>
      <c r="V20" s="19">
        <f>SUM(V15:V19)</f>
        <v>7598</v>
      </c>
      <c r="W20" s="64">
        <f t="shared" si="5"/>
        <v>0.96977507318459</v>
      </c>
    </row>
    <row r="21" spans="1:23" ht="12.75" hidden="1" customHeight="1">
      <c r="A21" s="35"/>
      <c r="N21"/>
      <c r="O21"/>
      <c r="P21"/>
    </row>
    <row r="22" spans="1:23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9"/>
      <c r="R22" s="40"/>
      <c r="S22" s="40"/>
      <c r="T22" s="65"/>
      <c r="U22" s="35"/>
      <c r="V22" s="35"/>
      <c r="W22" s="35"/>
    </row>
    <row r="23" spans="1:23">
      <c r="A23" s="80" t="s">
        <v>21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spans="1:23">
      <c r="A24" s="78" t="s">
        <v>7</v>
      </c>
      <c r="B24" s="77" t="s">
        <v>36</v>
      </c>
      <c r="C24" s="77"/>
      <c r="D24" s="77"/>
      <c r="E24" s="77" t="s">
        <v>37</v>
      </c>
      <c r="F24" s="77"/>
      <c r="G24" s="77"/>
      <c r="H24" s="74" t="s">
        <v>40</v>
      </c>
      <c r="I24" s="75"/>
      <c r="J24" s="76"/>
      <c r="K24" s="74" t="s">
        <v>47</v>
      </c>
      <c r="L24" s="75"/>
      <c r="M24" s="76"/>
      <c r="N24" s="74" t="s">
        <v>48</v>
      </c>
      <c r="O24" s="75"/>
      <c r="P24" s="76"/>
      <c r="Q24" s="74" t="s">
        <v>49</v>
      </c>
      <c r="R24" s="75"/>
      <c r="S24" s="76"/>
      <c r="U24" s="77" t="str">
        <f>U13</f>
        <v xml:space="preserve">Acumulado </v>
      </c>
      <c r="V24" s="77"/>
      <c r="W24" s="77"/>
    </row>
    <row r="25" spans="1:23" s="2" customFormat="1">
      <c r="A25" s="78"/>
      <c r="B25" s="12" t="s">
        <v>2</v>
      </c>
      <c r="C25" s="6" t="s">
        <v>3</v>
      </c>
      <c r="D25" s="14" t="s">
        <v>0</v>
      </c>
      <c r="E25" s="12" t="s">
        <v>2</v>
      </c>
      <c r="F25" s="6" t="s">
        <v>3</v>
      </c>
      <c r="G25" s="14" t="s">
        <v>0</v>
      </c>
      <c r="H25" s="12" t="s">
        <v>2</v>
      </c>
      <c r="I25" s="6" t="s">
        <v>3</v>
      </c>
      <c r="J25" s="14" t="s">
        <v>0</v>
      </c>
      <c r="K25" s="12" t="s">
        <v>2</v>
      </c>
      <c r="L25" s="6" t="s">
        <v>3</v>
      </c>
      <c r="M25" s="14" t="s">
        <v>0</v>
      </c>
      <c r="N25" s="12" t="s">
        <v>2</v>
      </c>
      <c r="O25" s="6" t="s">
        <v>3</v>
      </c>
      <c r="P25" s="14" t="s">
        <v>0</v>
      </c>
      <c r="Q25" s="12" t="s">
        <v>2</v>
      </c>
      <c r="R25" s="6" t="s">
        <v>3</v>
      </c>
      <c r="S25" s="14" t="s">
        <v>0</v>
      </c>
      <c r="T25" s="61"/>
      <c r="U25" s="12" t="s">
        <v>2</v>
      </c>
      <c r="V25" s="6" t="s">
        <v>3</v>
      </c>
      <c r="W25" s="14" t="s">
        <v>0</v>
      </c>
    </row>
    <row r="26" spans="1:23" s="2" customFormat="1">
      <c r="A26" s="41" t="s">
        <v>8</v>
      </c>
      <c r="B26" s="20">
        <v>131</v>
      </c>
      <c r="C26" s="6">
        <v>83</v>
      </c>
      <c r="D26" s="66">
        <f>C26/B26</f>
        <v>0.63358778625954193</v>
      </c>
      <c r="E26" s="12">
        <v>150</v>
      </c>
      <c r="F26" s="32">
        <v>141</v>
      </c>
      <c r="G26" s="66">
        <f>F26/E26</f>
        <v>0.94</v>
      </c>
      <c r="H26" s="12">
        <v>150</v>
      </c>
      <c r="I26" s="32">
        <v>135</v>
      </c>
      <c r="J26" s="66">
        <f>I26/H26</f>
        <v>0.9</v>
      </c>
      <c r="K26" s="12">
        <v>150</v>
      </c>
      <c r="L26" s="32">
        <v>166</v>
      </c>
      <c r="M26" s="66">
        <f>L26/K26</f>
        <v>1.1066666666666667</v>
      </c>
      <c r="N26" s="12">
        <v>150</v>
      </c>
      <c r="O26" s="32">
        <v>116</v>
      </c>
      <c r="P26" s="66">
        <f>O26/N26</f>
        <v>0.77333333333333332</v>
      </c>
      <c r="Q26" s="12">
        <v>150</v>
      </c>
      <c r="R26" s="32">
        <v>61</v>
      </c>
      <c r="S26" s="66">
        <f>R26/Q26</f>
        <v>0.40666666666666668</v>
      </c>
      <c r="T26" s="61"/>
      <c r="U26" s="12">
        <f>B26+E26+H26+K26+N26+Q26</f>
        <v>881</v>
      </c>
      <c r="V26" s="30">
        <f>C26+F26+I26+L26+O26+R26</f>
        <v>702</v>
      </c>
      <c r="W26" s="66">
        <f>V26/U26</f>
        <v>0.79682179341657211</v>
      </c>
    </row>
    <row r="27" spans="1:23" s="2" customFormat="1">
      <c r="A27" s="29" t="s">
        <v>27</v>
      </c>
      <c r="B27" s="20">
        <v>192</v>
      </c>
      <c r="C27" s="6">
        <v>177</v>
      </c>
      <c r="D27" s="66">
        <f>C27/B27</f>
        <v>0.921875</v>
      </c>
      <c r="E27" s="12">
        <v>250</v>
      </c>
      <c r="F27" s="32">
        <v>245</v>
      </c>
      <c r="G27" s="66">
        <f>F27/E27</f>
        <v>0.98</v>
      </c>
      <c r="H27" s="12">
        <v>250</v>
      </c>
      <c r="I27" s="32">
        <v>258</v>
      </c>
      <c r="J27" s="66">
        <f>I27/H27</f>
        <v>1.032</v>
      </c>
      <c r="K27" s="12">
        <v>250</v>
      </c>
      <c r="L27" s="32">
        <v>303</v>
      </c>
      <c r="M27" s="66">
        <f>L27/K27</f>
        <v>1.212</v>
      </c>
      <c r="N27" s="12">
        <v>250</v>
      </c>
      <c r="O27" s="32">
        <v>288</v>
      </c>
      <c r="P27" s="66">
        <f>O27/N27</f>
        <v>1.1519999999999999</v>
      </c>
      <c r="Q27" s="12">
        <v>250</v>
      </c>
      <c r="R27" s="32">
        <v>268</v>
      </c>
      <c r="S27" s="66">
        <f>R27/Q27</f>
        <v>1.0720000000000001</v>
      </c>
      <c r="T27" s="61"/>
      <c r="U27" s="12">
        <f t="shared" ref="U27:U28" si="7">B27+E27+H27+K27+N27+Q27</f>
        <v>1442</v>
      </c>
      <c r="V27" s="30">
        <f>C27+F27+I27+L27+O27+R27</f>
        <v>1539</v>
      </c>
      <c r="W27" s="66">
        <f>V27/U27</f>
        <v>1.0672676837725381</v>
      </c>
    </row>
    <row r="28" spans="1:23">
      <c r="A28" s="42" t="s">
        <v>6</v>
      </c>
      <c r="B28" s="16">
        <f>SUM(B26:B27)</f>
        <v>323</v>
      </c>
      <c r="C28" s="5">
        <f>SUM(C26:C27)</f>
        <v>260</v>
      </c>
      <c r="D28" s="66">
        <f>C28/B28</f>
        <v>0.804953560371517</v>
      </c>
      <c r="E28" s="12">
        <f>SUM(E26:E27)</f>
        <v>400</v>
      </c>
      <c r="F28" s="5">
        <f>SUM(F26:F27)</f>
        <v>386</v>
      </c>
      <c r="G28" s="66">
        <f>F28/E28</f>
        <v>0.96499999999999997</v>
      </c>
      <c r="H28" s="12">
        <f>SUM(H26:H27)</f>
        <v>400</v>
      </c>
      <c r="I28" s="5">
        <f>SUM(I26:I27)</f>
        <v>393</v>
      </c>
      <c r="J28" s="66">
        <f>I28/H28</f>
        <v>0.98250000000000004</v>
      </c>
      <c r="K28" s="12">
        <f>SUM(K26:K27)</f>
        <v>400</v>
      </c>
      <c r="L28" s="5">
        <f>SUM(L26:L27)</f>
        <v>469</v>
      </c>
      <c r="M28" s="66">
        <f>L28/K28</f>
        <v>1.1725000000000001</v>
      </c>
      <c r="N28" s="12">
        <f>SUM(N26:N27)</f>
        <v>400</v>
      </c>
      <c r="O28" s="5">
        <f>SUM(O26:O27)</f>
        <v>404</v>
      </c>
      <c r="P28" s="66">
        <f>O28/N28</f>
        <v>1.01</v>
      </c>
      <c r="Q28" s="12">
        <f>SUM(Q26:Q27)</f>
        <v>400</v>
      </c>
      <c r="R28" s="5">
        <f>SUM(R26:R27)</f>
        <v>329</v>
      </c>
      <c r="S28" s="66">
        <f>R28/Q28</f>
        <v>0.82250000000000001</v>
      </c>
      <c r="U28" s="12">
        <f t="shared" si="7"/>
        <v>2323</v>
      </c>
      <c r="V28" s="5">
        <f>SUM(V26:V27)</f>
        <v>2241</v>
      </c>
      <c r="W28" s="66">
        <f>V28/U28</f>
        <v>0.96470081790787776</v>
      </c>
    </row>
    <row r="29" spans="1:23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4"/>
      <c r="S29" s="44"/>
      <c r="T29" s="48"/>
      <c r="U29" s="43"/>
      <c r="V29" s="43"/>
      <c r="W29" s="43"/>
    </row>
    <row r="30" spans="1:23">
      <c r="A30" s="84" t="s">
        <v>22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1:23">
      <c r="A31" s="78" t="s">
        <v>1</v>
      </c>
      <c r="B31" s="77" t="s">
        <v>36</v>
      </c>
      <c r="C31" s="77"/>
      <c r="D31" s="77"/>
      <c r="E31" s="77" t="s">
        <v>37</v>
      </c>
      <c r="F31" s="77"/>
      <c r="G31" s="77"/>
      <c r="H31" s="74" t="s">
        <v>40</v>
      </c>
      <c r="I31" s="75"/>
      <c r="J31" s="76"/>
      <c r="K31" s="74" t="s">
        <v>47</v>
      </c>
      <c r="L31" s="75"/>
      <c r="M31" s="76"/>
      <c r="N31" s="74" t="s">
        <v>48</v>
      </c>
      <c r="O31" s="75"/>
      <c r="P31" s="76"/>
      <c r="Q31" s="74" t="s">
        <v>49</v>
      </c>
      <c r="R31" s="75"/>
      <c r="S31" s="76"/>
      <c r="U31" s="77" t="str">
        <f>U13</f>
        <v xml:space="preserve">Acumulado </v>
      </c>
      <c r="V31" s="77"/>
      <c r="W31" s="77"/>
    </row>
    <row r="32" spans="1:23" s="2" customFormat="1">
      <c r="A32" s="78"/>
      <c r="B32" s="21" t="s">
        <v>2</v>
      </c>
      <c r="C32" s="6" t="s">
        <v>3</v>
      </c>
      <c r="D32" s="22" t="s">
        <v>0</v>
      </c>
      <c r="E32" s="12" t="s">
        <v>2</v>
      </c>
      <c r="F32" s="6" t="s">
        <v>3</v>
      </c>
      <c r="G32" s="22" t="s">
        <v>0</v>
      </c>
      <c r="H32" s="12" t="s">
        <v>2</v>
      </c>
      <c r="I32" s="6" t="s">
        <v>3</v>
      </c>
      <c r="J32" s="22" t="s">
        <v>0</v>
      </c>
      <c r="K32" s="12" t="s">
        <v>2</v>
      </c>
      <c r="L32" s="6" t="s">
        <v>3</v>
      </c>
      <c r="M32" s="22" t="s">
        <v>0</v>
      </c>
      <c r="N32" s="12" t="s">
        <v>2</v>
      </c>
      <c r="O32" s="6" t="s">
        <v>3</v>
      </c>
      <c r="P32" s="22" t="s">
        <v>0</v>
      </c>
      <c r="Q32" s="12" t="s">
        <v>2</v>
      </c>
      <c r="R32" s="6" t="s">
        <v>3</v>
      </c>
      <c r="S32" s="22" t="s">
        <v>0</v>
      </c>
      <c r="T32" s="61"/>
      <c r="U32" s="12" t="s">
        <v>2</v>
      </c>
      <c r="V32" s="6" t="s">
        <v>3</v>
      </c>
      <c r="W32" s="22" t="s">
        <v>0</v>
      </c>
    </row>
    <row r="33" spans="1:23">
      <c r="A33" s="29" t="s">
        <v>9</v>
      </c>
      <c r="B33" s="15">
        <v>11000</v>
      </c>
      <c r="C33" s="7">
        <v>9975</v>
      </c>
      <c r="D33" s="64">
        <f>C33/B33</f>
        <v>0.90681818181818186</v>
      </c>
      <c r="E33" s="16">
        <v>11000</v>
      </c>
      <c r="F33" s="31">
        <v>10494</v>
      </c>
      <c r="G33" s="64">
        <f>F33/E33</f>
        <v>0.95399999999999996</v>
      </c>
      <c r="H33" s="16">
        <v>11000</v>
      </c>
      <c r="I33" s="31">
        <v>11057</v>
      </c>
      <c r="J33" s="64">
        <f>I33/H33</f>
        <v>1.0051818181818182</v>
      </c>
      <c r="K33" s="16">
        <v>11000</v>
      </c>
      <c r="L33" s="7">
        <v>11665</v>
      </c>
      <c r="M33" s="64">
        <f>L33/K33</f>
        <v>1.0604545454545455</v>
      </c>
      <c r="N33" s="16">
        <v>11000</v>
      </c>
      <c r="O33" s="31">
        <v>10548</v>
      </c>
      <c r="P33" s="64">
        <f>O33/N33</f>
        <v>0.95890909090909093</v>
      </c>
      <c r="Q33" s="16">
        <v>11000</v>
      </c>
      <c r="R33" s="31">
        <v>10094</v>
      </c>
      <c r="S33" s="64">
        <f>R33/Q33</f>
        <v>0.91763636363636358</v>
      </c>
      <c r="U33" s="16">
        <f>B33+E33+H33+K33+N33+Q33</f>
        <v>66000</v>
      </c>
      <c r="V33" s="7">
        <f>C33+F33+I33+L33+O33+R33</f>
        <v>63833</v>
      </c>
      <c r="W33" s="64">
        <f>V33/U33</f>
        <v>0.96716666666666662</v>
      </c>
    </row>
    <row r="34" spans="1:23">
      <c r="A34" s="29" t="s">
        <v>10</v>
      </c>
      <c r="B34" s="15">
        <v>6670</v>
      </c>
      <c r="C34" s="7">
        <v>5331</v>
      </c>
      <c r="D34" s="64">
        <f>C34/B34</f>
        <v>0.79925037481259376</v>
      </c>
      <c r="E34" s="16">
        <v>6670</v>
      </c>
      <c r="F34" s="31">
        <v>6614</v>
      </c>
      <c r="G34" s="64">
        <f>F34/E34</f>
        <v>0.99160419790104948</v>
      </c>
      <c r="H34" s="16">
        <v>6670</v>
      </c>
      <c r="I34" s="31">
        <v>7438</v>
      </c>
      <c r="J34" s="64">
        <f>I34/H34</f>
        <v>1.1151424287856071</v>
      </c>
      <c r="K34" s="16">
        <v>6670</v>
      </c>
      <c r="L34" s="7">
        <v>8661</v>
      </c>
      <c r="M34" s="64">
        <f>L34/K34</f>
        <v>1.2985007496251875</v>
      </c>
      <c r="N34" s="16">
        <v>6670</v>
      </c>
      <c r="O34" s="31">
        <v>7791</v>
      </c>
      <c r="P34" s="64">
        <f>O34/N34</f>
        <v>1.1680659670164917</v>
      </c>
      <c r="Q34" s="16">
        <v>6670</v>
      </c>
      <c r="R34" s="31">
        <v>8728</v>
      </c>
      <c r="S34" s="64">
        <f>R34/Q34</f>
        <v>1.3085457271364318</v>
      </c>
      <c r="U34" s="16">
        <f t="shared" ref="U34:V36" si="8">B34+E34+H34+K34+N34+Q34</f>
        <v>40020</v>
      </c>
      <c r="V34" s="7">
        <f t="shared" si="8"/>
        <v>44563</v>
      </c>
      <c r="W34" s="64">
        <f>V34/U34</f>
        <v>1.1135182408795603</v>
      </c>
    </row>
    <row r="35" spans="1:23">
      <c r="A35" s="29" t="s">
        <v>28</v>
      </c>
      <c r="B35" s="15">
        <v>3000</v>
      </c>
      <c r="C35" s="7">
        <v>3186</v>
      </c>
      <c r="D35" s="64">
        <f>C35/B35</f>
        <v>1.0620000000000001</v>
      </c>
      <c r="E35" s="16">
        <v>3000</v>
      </c>
      <c r="F35" s="31">
        <v>3574</v>
      </c>
      <c r="G35" s="64">
        <f>F35/E35</f>
        <v>1.1913333333333334</v>
      </c>
      <c r="H35" s="16">
        <v>3000</v>
      </c>
      <c r="I35" s="31">
        <v>3804</v>
      </c>
      <c r="J35" s="64">
        <f>I35/H35</f>
        <v>1.268</v>
      </c>
      <c r="K35" s="16">
        <v>3000</v>
      </c>
      <c r="L35" s="7">
        <v>4090</v>
      </c>
      <c r="M35" s="64">
        <f>L35/K35</f>
        <v>1.3633333333333333</v>
      </c>
      <c r="N35" s="16">
        <v>3000</v>
      </c>
      <c r="O35" s="31">
        <v>3383</v>
      </c>
      <c r="P35" s="64">
        <f>O35/N35</f>
        <v>1.1276666666666666</v>
      </c>
      <c r="Q35" s="16">
        <v>3000</v>
      </c>
      <c r="R35" s="31">
        <v>3157</v>
      </c>
      <c r="S35" s="64">
        <f>R35/Q35</f>
        <v>1.0523333333333333</v>
      </c>
      <c r="U35" s="16">
        <f t="shared" si="8"/>
        <v>18000</v>
      </c>
      <c r="V35" s="7">
        <f t="shared" si="8"/>
        <v>21194</v>
      </c>
      <c r="W35" s="64">
        <f>V35/U35</f>
        <v>1.1774444444444445</v>
      </c>
    </row>
    <row r="36" spans="1:23">
      <c r="A36" s="46" t="s">
        <v>29</v>
      </c>
      <c r="B36" s="15">
        <v>200</v>
      </c>
      <c r="C36" s="8">
        <v>202</v>
      </c>
      <c r="D36" s="64">
        <f>C36/B36</f>
        <v>1.01</v>
      </c>
      <c r="E36" s="16">
        <v>200</v>
      </c>
      <c r="F36" s="31">
        <v>181</v>
      </c>
      <c r="G36" s="64">
        <f>F36/E36</f>
        <v>0.90500000000000003</v>
      </c>
      <c r="H36" s="16">
        <v>200</v>
      </c>
      <c r="I36" s="31">
        <v>267</v>
      </c>
      <c r="J36" s="64">
        <f>I36/H36</f>
        <v>1.335</v>
      </c>
      <c r="K36" s="16">
        <v>200</v>
      </c>
      <c r="L36" s="8">
        <v>275</v>
      </c>
      <c r="M36" s="64">
        <f>L36/K36</f>
        <v>1.375</v>
      </c>
      <c r="N36" s="16">
        <v>200</v>
      </c>
      <c r="O36" s="31">
        <v>301</v>
      </c>
      <c r="P36" s="64">
        <f>O36/N36</f>
        <v>1.5049999999999999</v>
      </c>
      <c r="Q36" s="16">
        <v>200</v>
      </c>
      <c r="R36" s="31">
        <v>281</v>
      </c>
      <c r="S36" s="64">
        <f>R36/Q36</f>
        <v>1.405</v>
      </c>
      <c r="U36" s="16">
        <f t="shared" si="8"/>
        <v>1200</v>
      </c>
      <c r="V36" s="7">
        <f t="shared" si="8"/>
        <v>1507</v>
      </c>
      <c r="W36" s="64">
        <f>V36/U36</f>
        <v>1.2558333333333334</v>
      </c>
    </row>
    <row r="37" spans="1:23">
      <c r="A37" s="29"/>
      <c r="B37" s="16">
        <f>SUM(B33:B36)</f>
        <v>20870</v>
      </c>
      <c r="C37" s="19">
        <f>SUM(C33:C36)</f>
        <v>18694</v>
      </c>
      <c r="D37" s="64">
        <f>C37/B37</f>
        <v>0.8957355055103019</v>
      </c>
      <c r="E37" s="23">
        <f>SUM(E33:E36)</f>
        <v>20870</v>
      </c>
      <c r="F37" s="5">
        <f>SUM(F33:F36)</f>
        <v>20863</v>
      </c>
      <c r="G37" s="64">
        <f>F37/E37</f>
        <v>0.99966459032103494</v>
      </c>
      <c r="H37" s="24">
        <f>SUM(H33:H36)</f>
        <v>20870</v>
      </c>
      <c r="I37" s="5">
        <f>SUM(I33:I36)</f>
        <v>22566</v>
      </c>
      <c r="J37" s="64">
        <f>I37/H37</f>
        <v>1.0812649736463824</v>
      </c>
      <c r="K37" s="24">
        <f>SUM(K33:K36)</f>
        <v>20870</v>
      </c>
      <c r="L37" s="5">
        <f>SUM(L33:L36)</f>
        <v>24691</v>
      </c>
      <c r="M37" s="64">
        <f>L37/K37</f>
        <v>1.1830857690464782</v>
      </c>
      <c r="N37" s="24">
        <f>SUM(N33:N36)</f>
        <v>20870</v>
      </c>
      <c r="O37" s="5">
        <f>SUM(O33:O36)</f>
        <v>22023</v>
      </c>
      <c r="P37" s="64">
        <f>O37/N37</f>
        <v>1.0552467656923814</v>
      </c>
      <c r="Q37" s="24">
        <f>SUM(Q33:Q36)</f>
        <v>20870</v>
      </c>
      <c r="R37" s="5">
        <f>SUM(R33:R36)</f>
        <v>22260</v>
      </c>
      <c r="S37" s="64">
        <f>R37/Q37</f>
        <v>1.0666027791087687</v>
      </c>
      <c r="U37" s="16">
        <f>SUM(U33:U36)</f>
        <v>125220</v>
      </c>
      <c r="V37" s="5">
        <f>SUM(V33:V36)</f>
        <v>131097</v>
      </c>
      <c r="W37" s="64">
        <f>V37/U37</f>
        <v>1.0469333972208912</v>
      </c>
    </row>
    <row r="38" spans="1:23">
      <c r="A38" s="82" t="s">
        <v>11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48"/>
      <c r="U38" s="43"/>
      <c r="V38" s="43"/>
      <c r="W38" s="43"/>
    </row>
    <row r="39" spans="1:23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spans="1:23">
      <c r="A40" s="87" t="s">
        <v>50</v>
      </c>
      <c r="B40" s="77" t="s">
        <v>36</v>
      </c>
      <c r="C40" s="77"/>
      <c r="D40" s="77"/>
      <c r="E40" s="77" t="s">
        <v>37</v>
      </c>
      <c r="F40" s="77"/>
      <c r="G40" s="77"/>
      <c r="H40" s="74" t="s">
        <v>40</v>
      </c>
      <c r="I40" s="75"/>
      <c r="J40" s="76"/>
      <c r="K40" s="74" t="s">
        <v>47</v>
      </c>
      <c r="L40" s="75"/>
      <c r="M40" s="76"/>
      <c r="N40" s="74" t="s">
        <v>48</v>
      </c>
      <c r="O40" s="75"/>
      <c r="P40" s="76"/>
      <c r="Q40" s="74" t="s">
        <v>49</v>
      </c>
      <c r="R40" s="75"/>
      <c r="S40" s="76"/>
      <c r="U40" s="77" t="str">
        <f>U24</f>
        <v xml:space="preserve">Acumulado </v>
      </c>
      <c r="V40" s="77"/>
      <c r="W40" s="77"/>
    </row>
    <row r="41" spans="1:23" s="2" customFormat="1">
      <c r="A41" s="88"/>
      <c r="B41" s="12" t="s">
        <v>2</v>
      </c>
      <c r="C41" s="6" t="s">
        <v>3</v>
      </c>
      <c r="D41" s="14" t="s">
        <v>0</v>
      </c>
      <c r="E41" s="12" t="s">
        <v>2</v>
      </c>
      <c r="F41" s="6" t="s">
        <v>3</v>
      </c>
      <c r="G41" s="14" t="s">
        <v>0</v>
      </c>
      <c r="H41" s="12" t="s">
        <v>2</v>
      </c>
      <c r="I41" s="6" t="s">
        <v>3</v>
      </c>
      <c r="J41" s="14" t="s">
        <v>0</v>
      </c>
      <c r="K41" s="12" t="s">
        <v>2</v>
      </c>
      <c r="L41" s="6" t="s">
        <v>3</v>
      </c>
      <c r="M41" s="14" t="s">
        <v>0</v>
      </c>
      <c r="N41" s="12" t="s">
        <v>2</v>
      </c>
      <c r="O41" s="6" t="s">
        <v>3</v>
      </c>
      <c r="P41" s="14" t="s">
        <v>0</v>
      </c>
      <c r="Q41" s="12" t="s">
        <v>2</v>
      </c>
      <c r="R41" s="6" t="s">
        <v>3</v>
      </c>
      <c r="S41" s="14" t="s">
        <v>0</v>
      </c>
      <c r="T41" s="61"/>
      <c r="U41" s="12" t="s">
        <v>2</v>
      </c>
      <c r="V41" s="6" t="s">
        <v>3</v>
      </c>
      <c r="W41" s="14" t="s">
        <v>0</v>
      </c>
    </row>
    <row r="42" spans="1:23">
      <c r="A42" s="29" t="s">
        <v>12</v>
      </c>
      <c r="B42" s="24">
        <v>1923</v>
      </c>
      <c r="C42" s="4">
        <v>1575</v>
      </c>
      <c r="D42" s="66">
        <f>IF(B42=0,0,(C42/B42))</f>
        <v>0.81903276131045244</v>
      </c>
      <c r="E42" s="24">
        <v>2000</v>
      </c>
      <c r="F42" s="4">
        <v>1627</v>
      </c>
      <c r="G42" s="66">
        <f>IF(E42=0,0,(F42/E42))</f>
        <v>0.8135</v>
      </c>
      <c r="H42" s="24">
        <v>2000</v>
      </c>
      <c r="I42" s="4">
        <v>1575</v>
      </c>
      <c r="J42" s="66">
        <f>IF(H42=0,0,(I42/H42))</f>
        <v>0.78749999999999998</v>
      </c>
      <c r="K42" s="24">
        <v>2000</v>
      </c>
      <c r="L42" s="4">
        <v>1625</v>
      </c>
      <c r="M42" s="66">
        <f>IF(K42=0,0,(L42/K42))</f>
        <v>0.8125</v>
      </c>
      <c r="N42" s="24">
        <v>2000</v>
      </c>
      <c r="O42" s="4">
        <v>2201</v>
      </c>
      <c r="P42" s="66">
        <f>IF(N42=0,0,(O42/N42))</f>
        <v>1.1005</v>
      </c>
      <c r="Q42" s="24">
        <v>2000</v>
      </c>
      <c r="R42" s="4">
        <v>1638</v>
      </c>
      <c r="S42" s="66">
        <f>IF(Q42=0,0,(R42/Q42))</f>
        <v>0.81899999999999995</v>
      </c>
      <c r="U42" s="24">
        <f>B42+E42+H42+K42+N42+Q42</f>
        <v>11923</v>
      </c>
      <c r="V42" s="4">
        <f>C42+F42+I42+L42+O42+R42</f>
        <v>10241</v>
      </c>
      <c r="W42" s="66">
        <f>V42/U42</f>
        <v>0.85892812211691694</v>
      </c>
    </row>
    <row r="43" spans="1:23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4"/>
      <c r="S43" s="44"/>
      <c r="T43" s="49"/>
      <c r="U43" s="44"/>
      <c r="V43" s="44"/>
      <c r="W43" s="44"/>
    </row>
    <row r="44" spans="1:23">
      <c r="A44" s="83" t="s">
        <v>23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</row>
    <row r="45" spans="1:23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67"/>
    </row>
    <row r="46" spans="1:23">
      <c r="A46" s="78" t="s">
        <v>23</v>
      </c>
      <c r="B46" s="77" t="s">
        <v>36</v>
      </c>
      <c r="C46" s="77"/>
      <c r="D46" s="77"/>
      <c r="E46" s="77" t="s">
        <v>37</v>
      </c>
      <c r="F46" s="77"/>
      <c r="G46" s="77"/>
      <c r="H46" s="74" t="s">
        <v>40</v>
      </c>
      <c r="I46" s="75"/>
      <c r="J46" s="76"/>
      <c r="K46" s="74" t="s">
        <v>47</v>
      </c>
      <c r="L46" s="75"/>
      <c r="M46" s="76"/>
      <c r="N46" s="74" t="s">
        <v>48</v>
      </c>
      <c r="O46" s="75"/>
      <c r="P46" s="76"/>
      <c r="Q46" s="74" t="s">
        <v>49</v>
      </c>
      <c r="R46" s="75"/>
      <c r="S46" s="76"/>
      <c r="U46" s="77" t="s">
        <v>25</v>
      </c>
      <c r="V46" s="77"/>
      <c r="W46" s="77"/>
    </row>
    <row r="47" spans="1:23" s="2" customFormat="1">
      <c r="A47" s="78"/>
      <c r="B47" s="12" t="s">
        <v>2</v>
      </c>
      <c r="C47" s="25" t="s">
        <v>3</v>
      </c>
      <c r="D47" s="64" t="s">
        <v>0</v>
      </c>
      <c r="E47" s="12" t="s">
        <v>2</v>
      </c>
      <c r="F47" s="25" t="s">
        <v>3</v>
      </c>
      <c r="G47" s="64" t="s">
        <v>0</v>
      </c>
      <c r="H47" s="12" t="s">
        <v>2</v>
      </c>
      <c r="I47" s="25" t="s">
        <v>3</v>
      </c>
      <c r="J47" s="64" t="s">
        <v>0</v>
      </c>
      <c r="K47" s="12" t="s">
        <v>2</v>
      </c>
      <c r="L47" s="25" t="s">
        <v>3</v>
      </c>
      <c r="M47" s="64" t="s">
        <v>0</v>
      </c>
      <c r="N47" s="12" t="s">
        <v>2</v>
      </c>
      <c r="O47" s="25" t="s">
        <v>3</v>
      </c>
      <c r="P47" s="64" t="s">
        <v>0</v>
      </c>
      <c r="Q47" s="12" t="s">
        <v>2</v>
      </c>
      <c r="R47" s="25" t="s">
        <v>3</v>
      </c>
      <c r="S47" s="64" t="s">
        <v>0</v>
      </c>
      <c r="T47" s="61"/>
      <c r="U47" s="12" t="s">
        <v>2</v>
      </c>
      <c r="V47" s="25" t="s">
        <v>3</v>
      </c>
      <c r="W47" s="64" t="s">
        <v>0</v>
      </c>
    </row>
    <row r="48" spans="1:23">
      <c r="A48" s="29" t="s">
        <v>30</v>
      </c>
      <c r="B48" s="24">
        <v>3150</v>
      </c>
      <c r="C48" s="5">
        <v>2230</v>
      </c>
      <c r="D48" s="68">
        <f>IF(B48=0,0,(C48/B48))</f>
        <v>0.70793650793650797</v>
      </c>
      <c r="E48" s="24">
        <v>3150</v>
      </c>
      <c r="F48" s="4">
        <v>2425</v>
      </c>
      <c r="G48" s="68">
        <f>IF(E48=0,0,(F48/E48))</f>
        <v>0.76984126984126988</v>
      </c>
      <c r="H48" s="24">
        <v>3150</v>
      </c>
      <c r="I48" s="4">
        <v>2367</v>
      </c>
      <c r="J48" s="68">
        <f>IF(H48=0,0,(I48/H48))</f>
        <v>0.75142857142857145</v>
      </c>
      <c r="K48" s="24">
        <v>3150</v>
      </c>
      <c r="L48" s="5">
        <v>2752</v>
      </c>
      <c r="M48" s="68">
        <f>IF(K48=0,0,(L48/K48))</f>
        <v>0.87365079365079368</v>
      </c>
      <c r="N48" s="24">
        <v>3150</v>
      </c>
      <c r="O48" s="4">
        <v>2743</v>
      </c>
      <c r="P48" s="68">
        <f>IF(N48=0,0,(O48/N48))</f>
        <v>0.87079365079365079</v>
      </c>
      <c r="Q48" s="24">
        <v>3150</v>
      </c>
      <c r="R48" s="4">
        <v>2912</v>
      </c>
      <c r="S48" s="68">
        <f>IF(Q48=0,0,(R48/Q48))</f>
        <v>0.9244444444444444</v>
      </c>
      <c r="U48" s="24">
        <f>B48+E48+H48+K48+N48+Q48</f>
        <v>18900</v>
      </c>
      <c r="V48" s="5">
        <f>C48+F48+I48+L48+O48+R48</f>
        <v>15429</v>
      </c>
      <c r="W48" s="68">
        <f>V48/U48</f>
        <v>0.81634920634920638</v>
      </c>
    </row>
    <row r="49" spans="1:23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5"/>
      <c r="R49" s="44"/>
      <c r="S49" s="44"/>
      <c r="T49" s="48"/>
      <c r="U49" s="43"/>
      <c r="V49" s="43"/>
      <c r="W49" s="43"/>
    </row>
    <row r="50" spans="1:23">
      <c r="A50" s="80" t="s">
        <v>16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</row>
    <row r="51" spans="1:23">
      <c r="A51" s="78" t="s">
        <v>16</v>
      </c>
      <c r="B51" s="77" t="s">
        <v>36</v>
      </c>
      <c r="C51" s="77"/>
      <c r="D51" s="77"/>
      <c r="E51" s="77" t="s">
        <v>37</v>
      </c>
      <c r="F51" s="77"/>
      <c r="G51" s="77"/>
      <c r="H51" s="74" t="s">
        <v>40</v>
      </c>
      <c r="I51" s="75"/>
      <c r="J51" s="76"/>
      <c r="K51" s="74" t="s">
        <v>47</v>
      </c>
      <c r="L51" s="75"/>
      <c r="M51" s="76"/>
      <c r="N51" s="74" t="s">
        <v>48</v>
      </c>
      <c r="O51" s="75"/>
      <c r="P51" s="76"/>
      <c r="Q51" s="74" t="s">
        <v>49</v>
      </c>
      <c r="R51" s="75"/>
      <c r="S51" s="76"/>
      <c r="U51" s="77" t="s">
        <v>25</v>
      </c>
      <c r="V51" s="77"/>
      <c r="W51" s="77"/>
    </row>
    <row r="52" spans="1:23" s="2" customFormat="1">
      <c r="A52" s="78"/>
      <c r="B52" s="12" t="s">
        <v>2</v>
      </c>
      <c r="C52" s="25" t="s">
        <v>3</v>
      </c>
      <c r="D52" s="38" t="s">
        <v>0</v>
      </c>
      <c r="E52" s="12" t="s">
        <v>2</v>
      </c>
      <c r="F52" s="25" t="s">
        <v>3</v>
      </c>
      <c r="G52" s="38" t="s">
        <v>0</v>
      </c>
      <c r="H52" s="12" t="s">
        <v>2</v>
      </c>
      <c r="I52" s="25" t="s">
        <v>3</v>
      </c>
      <c r="J52" s="38" t="s">
        <v>0</v>
      </c>
      <c r="K52" s="12" t="s">
        <v>2</v>
      </c>
      <c r="L52" s="25" t="s">
        <v>3</v>
      </c>
      <c r="M52" s="38" t="s">
        <v>0</v>
      </c>
      <c r="N52" s="12" t="s">
        <v>2</v>
      </c>
      <c r="O52" s="25" t="s">
        <v>3</v>
      </c>
      <c r="P52" s="38" t="s">
        <v>0</v>
      </c>
      <c r="Q52" s="12" t="s">
        <v>2</v>
      </c>
      <c r="R52" s="25" t="s">
        <v>3</v>
      </c>
      <c r="S52" s="38" t="s">
        <v>0</v>
      </c>
      <c r="T52" s="61"/>
      <c r="U52" s="12" t="s">
        <v>2</v>
      </c>
      <c r="V52" s="25" t="s">
        <v>3</v>
      </c>
      <c r="W52" s="38" t="s">
        <v>0</v>
      </c>
    </row>
    <row r="53" spans="1:23">
      <c r="A53" s="29" t="s">
        <v>35</v>
      </c>
      <c r="B53" s="24">
        <v>180</v>
      </c>
      <c r="C53" s="5">
        <v>170</v>
      </c>
      <c r="D53" s="47">
        <f>IF(B53=0,0,(C53/B53))</f>
        <v>0.94444444444444442</v>
      </c>
      <c r="E53" s="24">
        <v>180</v>
      </c>
      <c r="F53" s="4">
        <v>217</v>
      </c>
      <c r="G53" s="47">
        <f>IF(E53=0,0,(F53/E53))</f>
        <v>1.2055555555555555</v>
      </c>
      <c r="H53" s="24">
        <v>180</v>
      </c>
      <c r="I53" s="4">
        <v>200</v>
      </c>
      <c r="J53" s="47">
        <f>IF(H53=0,0,(I53/H53))</f>
        <v>1.1111111111111112</v>
      </c>
      <c r="K53" s="24">
        <v>180</v>
      </c>
      <c r="L53" s="5">
        <v>183</v>
      </c>
      <c r="M53" s="47">
        <f>IF(K53=0,0,(L53/K53))</f>
        <v>1.0166666666666666</v>
      </c>
      <c r="N53" s="24">
        <v>180</v>
      </c>
      <c r="O53" s="4">
        <v>170</v>
      </c>
      <c r="P53" s="47">
        <f>IF(N53=0,0,(O53/N53))</f>
        <v>0.94444444444444442</v>
      </c>
      <c r="Q53" s="24">
        <v>180</v>
      </c>
      <c r="R53" s="4">
        <v>170</v>
      </c>
      <c r="S53" s="47">
        <f>IF(Q53=0,0,(R53/Q53))</f>
        <v>0.94444444444444442</v>
      </c>
      <c r="U53" s="24">
        <f>B53+E53+H53+K53+N53+Q53</f>
        <v>1080</v>
      </c>
      <c r="V53" s="5">
        <f>C53+F53+I53+L53+O53+R53</f>
        <v>1110</v>
      </c>
      <c r="W53" s="47">
        <f>V53/U53</f>
        <v>1.0277777777777777</v>
      </c>
    </row>
    <row r="54" spans="1:23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8"/>
      <c r="U54" s="43"/>
      <c r="V54" s="43"/>
      <c r="W54" s="43"/>
    </row>
    <row r="55" spans="1:23">
      <c r="A55" s="79" t="s">
        <v>31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</row>
    <row r="56" spans="1:23">
      <c r="A56" s="78" t="s">
        <v>38</v>
      </c>
      <c r="B56" s="77" t="s">
        <v>36</v>
      </c>
      <c r="C56" s="77"/>
      <c r="D56" s="77"/>
      <c r="E56" s="77" t="s">
        <v>37</v>
      </c>
      <c r="F56" s="77"/>
      <c r="G56" s="77"/>
      <c r="H56" s="74" t="s">
        <v>40</v>
      </c>
      <c r="I56" s="75"/>
      <c r="J56" s="76"/>
      <c r="K56" s="74" t="s">
        <v>47</v>
      </c>
      <c r="L56" s="75"/>
      <c r="M56" s="76"/>
      <c r="N56" s="74" t="s">
        <v>48</v>
      </c>
      <c r="O56" s="75"/>
      <c r="P56" s="76"/>
      <c r="Q56" s="74" t="s">
        <v>49</v>
      </c>
      <c r="R56" s="75"/>
      <c r="S56" s="76"/>
      <c r="U56" s="77" t="str">
        <f>U46</f>
        <v xml:space="preserve">Acumulado </v>
      </c>
      <c r="V56" s="77"/>
      <c r="W56" s="77"/>
    </row>
    <row r="57" spans="1:23" s="2" customFormat="1">
      <c r="A57" s="78"/>
      <c r="B57" s="26" t="s">
        <v>2</v>
      </c>
      <c r="C57" s="25" t="s">
        <v>3</v>
      </c>
      <c r="D57" s="14" t="s">
        <v>0</v>
      </c>
      <c r="E57" s="12" t="s">
        <v>2</v>
      </c>
      <c r="F57" s="27" t="s">
        <v>3</v>
      </c>
      <c r="G57" s="14" t="s">
        <v>0</v>
      </c>
      <c r="H57" s="12" t="s">
        <v>2</v>
      </c>
      <c r="I57" s="13" t="s">
        <v>3</v>
      </c>
      <c r="J57" s="14" t="s">
        <v>0</v>
      </c>
      <c r="K57" s="12" t="s">
        <v>2</v>
      </c>
      <c r="L57" s="13" t="s">
        <v>3</v>
      </c>
      <c r="M57" s="14" t="s">
        <v>0</v>
      </c>
      <c r="N57" s="12" t="s">
        <v>2</v>
      </c>
      <c r="O57" s="13" t="s">
        <v>3</v>
      </c>
      <c r="P57" s="14" t="s">
        <v>0</v>
      </c>
      <c r="Q57" s="12" t="s">
        <v>2</v>
      </c>
      <c r="R57" s="13" t="s">
        <v>3</v>
      </c>
      <c r="S57" s="14" t="s">
        <v>0</v>
      </c>
      <c r="T57" s="61"/>
      <c r="U57" s="12" t="s">
        <v>2</v>
      </c>
      <c r="V57" s="6" t="s">
        <v>3</v>
      </c>
      <c r="W57" s="14" t="s">
        <v>0</v>
      </c>
    </row>
    <row r="58" spans="1:23" s="1" customFormat="1">
      <c r="A58" s="52" t="s">
        <v>39</v>
      </c>
      <c r="B58" s="9">
        <v>242</v>
      </c>
      <c r="C58" s="5">
        <f>122+49+50-35</f>
        <v>186</v>
      </c>
      <c r="D58" s="69">
        <f>IF(B58=0,0,(C58/B58))</f>
        <v>0.76859504132231404</v>
      </c>
      <c r="E58" s="9">
        <v>250</v>
      </c>
      <c r="F58" s="5">
        <v>227</v>
      </c>
      <c r="G58" s="70">
        <f>F58/E58</f>
        <v>0.90800000000000003</v>
      </c>
      <c r="H58" s="9">
        <v>250</v>
      </c>
      <c r="I58" s="5">
        <v>256</v>
      </c>
      <c r="J58" s="70">
        <f>I58/H58</f>
        <v>1.024</v>
      </c>
      <c r="K58" s="9">
        <v>250</v>
      </c>
      <c r="L58" s="5">
        <f>102+39+70</f>
        <v>211</v>
      </c>
      <c r="M58" s="70">
        <f>L58/K58</f>
        <v>0.84399999999999997</v>
      </c>
      <c r="N58" s="9">
        <v>250</v>
      </c>
      <c r="O58" s="5">
        <v>234</v>
      </c>
      <c r="P58" s="70">
        <f>O58/N58</f>
        <v>0.93600000000000005</v>
      </c>
      <c r="Q58" s="9">
        <v>250</v>
      </c>
      <c r="R58" s="5">
        <f>158+82</f>
        <v>240</v>
      </c>
      <c r="S58" s="70">
        <f>R58/Q58</f>
        <v>0.96</v>
      </c>
      <c r="T58" s="71"/>
      <c r="U58" s="53">
        <f>B58+E58+H58+K58+N58+Q58</f>
        <v>1492</v>
      </c>
      <c r="V58" s="72">
        <f>C58+F58+I58+L58+O58+R58</f>
        <v>1354</v>
      </c>
      <c r="W58" s="70">
        <f>IF(U58=0,0,(V58/U58))</f>
        <v>0.90750670241286868</v>
      </c>
    </row>
    <row r="59" spans="1:23" hidden="1">
      <c r="A59" s="51" t="s">
        <v>43</v>
      </c>
      <c r="B59" s="9">
        <v>5</v>
      </c>
      <c r="C59" s="28"/>
      <c r="D59" s="69">
        <f t="shared" ref="D59:D60" si="9">IF(B59=0,0,(C59/B59))</f>
        <v>0</v>
      </c>
      <c r="E59" s="9">
        <v>5</v>
      </c>
      <c r="F59" s="28"/>
      <c r="G59" s="70">
        <f t="shared" ref="G59:G60" si="10">F59/E59</f>
        <v>0</v>
      </c>
      <c r="H59" s="9">
        <v>5</v>
      </c>
      <c r="I59" s="28"/>
      <c r="J59" s="70">
        <f t="shared" ref="J59:J60" si="11">I59/H59</f>
        <v>0</v>
      </c>
      <c r="K59" s="9">
        <v>5</v>
      </c>
      <c r="L59" s="28"/>
      <c r="M59" s="70">
        <f t="shared" ref="M59:M60" si="12">L59/K59</f>
        <v>0</v>
      </c>
      <c r="N59" s="9">
        <v>5</v>
      </c>
      <c r="O59" s="28"/>
      <c r="P59" s="70">
        <f t="shared" ref="P59:P60" si="13">O59/N59</f>
        <v>0</v>
      </c>
      <c r="Q59" s="9">
        <v>5</v>
      </c>
      <c r="R59" s="28"/>
      <c r="S59" s="70">
        <f t="shared" ref="S59:S60" si="14">R59/Q59</f>
        <v>0</v>
      </c>
      <c r="U59" s="53">
        <f t="shared" ref="U59:V60" si="15">B59+E59+H59+K59+N59+Q59</f>
        <v>30</v>
      </c>
      <c r="V59" s="72">
        <f t="shared" si="15"/>
        <v>0</v>
      </c>
      <c r="W59" s="70">
        <f t="shared" ref="W59:W60" si="16">IF(U59=0,0,(V59/U59))</f>
        <v>0</v>
      </c>
    </row>
    <row r="60" spans="1:23" hidden="1">
      <c r="A60" s="10" t="s">
        <v>13</v>
      </c>
      <c r="B60" s="9">
        <v>6</v>
      </c>
      <c r="C60" s="28"/>
      <c r="D60" s="69">
        <f t="shared" si="9"/>
        <v>0</v>
      </c>
      <c r="E60" s="9">
        <v>6</v>
      </c>
      <c r="F60" s="28"/>
      <c r="G60" s="70">
        <f t="shared" si="10"/>
        <v>0</v>
      </c>
      <c r="H60" s="9">
        <v>6</v>
      </c>
      <c r="I60" s="28"/>
      <c r="J60" s="70">
        <f t="shared" si="11"/>
        <v>0</v>
      </c>
      <c r="K60" s="9">
        <v>6</v>
      </c>
      <c r="L60" s="28"/>
      <c r="M60" s="70">
        <f t="shared" si="12"/>
        <v>0</v>
      </c>
      <c r="N60" s="9">
        <v>6</v>
      </c>
      <c r="O60" s="28"/>
      <c r="P60" s="70">
        <f t="shared" si="13"/>
        <v>0</v>
      </c>
      <c r="Q60" s="9">
        <v>6</v>
      </c>
      <c r="R60" s="28"/>
      <c r="S60" s="70">
        <f t="shared" si="14"/>
        <v>0</v>
      </c>
      <c r="U60" s="53">
        <f t="shared" si="15"/>
        <v>36</v>
      </c>
      <c r="V60" s="72">
        <f t="shared" si="15"/>
        <v>0</v>
      </c>
      <c r="W60" s="70">
        <f t="shared" si="16"/>
        <v>0</v>
      </c>
    </row>
    <row r="61" spans="1:23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5"/>
      <c r="R61" s="45"/>
      <c r="S61" s="45"/>
      <c r="T61" s="48"/>
      <c r="U61" s="43"/>
      <c r="V61" s="43"/>
      <c r="W61" s="43"/>
    </row>
    <row r="62" spans="1:23" ht="12.75" hidden="1" customHeight="1">
      <c r="A62" s="57" t="s">
        <v>44</v>
      </c>
    </row>
    <row r="63" spans="1:23" ht="12.75" hidden="1" customHeight="1">
      <c r="A63" s="81" t="s">
        <v>14</v>
      </c>
    </row>
    <row r="64" spans="1:23" s="2" customFormat="1" hidden="1">
      <c r="A64" s="81"/>
      <c r="N64" s="61"/>
      <c r="O64" s="61"/>
      <c r="P64" s="61"/>
      <c r="Q64" s="61"/>
      <c r="R64" s="61"/>
      <c r="S64" s="61"/>
      <c r="T64" s="61"/>
    </row>
    <row r="65" spans="1:23" hidden="1">
      <c r="A65" s="54" t="s">
        <v>15</v>
      </c>
    </row>
    <row r="66" spans="1:23">
      <c r="A66" s="79" t="s">
        <v>19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1:23">
      <c r="A67" s="78" t="s">
        <v>32</v>
      </c>
      <c r="B67" s="77" t="s">
        <v>36</v>
      </c>
      <c r="C67" s="77"/>
      <c r="D67" s="77"/>
      <c r="E67" s="77" t="s">
        <v>37</v>
      </c>
      <c r="F67" s="77"/>
      <c r="G67" s="77"/>
      <c r="H67" s="74" t="s">
        <v>40</v>
      </c>
      <c r="I67" s="75"/>
      <c r="J67" s="76"/>
      <c r="K67" s="74" t="s">
        <v>47</v>
      </c>
      <c r="L67" s="75"/>
      <c r="M67" s="76"/>
      <c r="N67" s="74" t="s">
        <v>48</v>
      </c>
      <c r="O67" s="75"/>
      <c r="P67" s="76"/>
      <c r="Q67" s="74" t="s">
        <v>49</v>
      </c>
      <c r="R67" s="75"/>
      <c r="S67" s="76"/>
      <c r="U67" s="77" t="str">
        <f>U56</f>
        <v xml:space="preserve">Acumulado </v>
      </c>
      <c r="V67" s="77"/>
      <c r="W67" s="77"/>
    </row>
    <row r="68" spans="1:23" s="2" customFormat="1">
      <c r="A68" s="78"/>
      <c r="B68" s="12" t="s">
        <v>2</v>
      </c>
      <c r="C68" s="13" t="s">
        <v>3</v>
      </c>
      <c r="D68" s="14" t="s">
        <v>0</v>
      </c>
      <c r="E68" s="12" t="s">
        <v>2</v>
      </c>
      <c r="F68" s="13" t="s">
        <v>3</v>
      </c>
      <c r="G68" s="14" t="s">
        <v>0</v>
      </c>
      <c r="H68" s="12" t="s">
        <v>2</v>
      </c>
      <c r="I68" s="13" t="s">
        <v>3</v>
      </c>
      <c r="J68" s="14" t="s">
        <v>0</v>
      </c>
      <c r="K68" s="12" t="s">
        <v>2</v>
      </c>
      <c r="L68" s="13" t="s">
        <v>3</v>
      </c>
      <c r="M68" s="14" t="s">
        <v>0</v>
      </c>
      <c r="N68" s="12" t="s">
        <v>2</v>
      </c>
      <c r="O68" s="13" t="s">
        <v>3</v>
      </c>
      <c r="P68" s="14" t="s">
        <v>0</v>
      </c>
      <c r="Q68" s="12" t="s">
        <v>2</v>
      </c>
      <c r="R68" s="13" t="s">
        <v>3</v>
      </c>
      <c r="S68" s="14" t="s">
        <v>0</v>
      </c>
      <c r="T68" s="61"/>
      <c r="U68" s="12" t="s">
        <v>2</v>
      </c>
      <c r="V68" s="6" t="s">
        <v>3</v>
      </c>
      <c r="W68" s="14" t="s">
        <v>0</v>
      </c>
    </row>
    <row r="69" spans="1:23">
      <c r="A69" s="29" t="s">
        <v>33</v>
      </c>
      <c r="B69" s="12">
        <v>96</v>
      </c>
      <c r="C69" s="5">
        <v>121</v>
      </c>
      <c r="D69" s="73">
        <f>IF(B69=0,0,(C69/B69))</f>
        <v>1.2604166666666667</v>
      </c>
      <c r="E69" s="12">
        <v>100</v>
      </c>
      <c r="F69" s="5">
        <v>108</v>
      </c>
      <c r="G69" s="73">
        <f>IF(E69=0,0,(F69/E69))</f>
        <v>1.08</v>
      </c>
      <c r="H69" s="12">
        <v>100</v>
      </c>
      <c r="I69" s="5">
        <v>106</v>
      </c>
      <c r="J69" s="73">
        <f>IF(H69=0,0,(I69/H69))</f>
        <v>1.06</v>
      </c>
      <c r="K69" s="12">
        <v>100</v>
      </c>
      <c r="L69" s="5">
        <v>111</v>
      </c>
      <c r="M69" s="73">
        <f>IF(K69=0,0,(L69/K69))</f>
        <v>1.1100000000000001</v>
      </c>
      <c r="N69" s="12">
        <v>100</v>
      </c>
      <c r="O69" s="5">
        <v>116</v>
      </c>
      <c r="P69" s="73">
        <f>IF(N69=0,0,(O69/N69))</f>
        <v>1.1599999999999999</v>
      </c>
      <c r="Q69" s="12">
        <v>100</v>
      </c>
      <c r="R69" s="5">
        <v>113</v>
      </c>
      <c r="S69" s="73">
        <f>IF(Q69=0,0,(R69/Q69))</f>
        <v>1.1299999999999999</v>
      </c>
      <c r="U69" s="24">
        <f>B69+E69+H69+K69+N69+Q69</f>
        <v>596</v>
      </c>
      <c r="V69" s="4">
        <f>C69+F69+I69+L69+O69+R69</f>
        <v>675</v>
      </c>
      <c r="W69" s="66">
        <f>IF(U69=0,0,(V69/U69))</f>
        <v>1.1325503355704698</v>
      </c>
    </row>
    <row r="70" spans="1:23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5"/>
      <c r="R70" s="44"/>
      <c r="S70" s="44"/>
      <c r="T70" s="48"/>
      <c r="U70" s="43"/>
      <c r="V70" s="43"/>
      <c r="W70" s="43"/>
    </row>
    <row r="71" spans="1:23" ht="12.75" hidden="1" customHeight="1">
      <c r="A71" s="57" t="s">
        <v>45</v>
      </c>
    </row>
    <row r="72" spans="1:23" ht="12.75" hidden="1" customHeight="1">
      <c r="A72" s="78" t="s">
        <v>16</v>
      </c>
    </row>
    <row r="73" spans="1:23" s="2" customFormat="1" hidden="1">
      <c r="A73" s="78"/>
      <c r="N73" s="61"/>
      <c r="O73" s="61"/>
      <c r="P73" s="61"/>
      <c r="Q73" s="61"/>
      <c r="R73" s="61"/>
      <c r="S73" s="61"/>
      <c r="T73" s="61"/>
    </row>
    <row r="74" spans="1:23" hidden="1">
      <c r="A74" s="29" t="s">
        <v>17</v>
      </c>
    </row>
    <row r="75" spans="1:23" hidden="1">
      <c r="A75" s="55" t="s">
        <v>24</v>
      </c>
    </row>
    <row r="76" spans="1:23" ht="12.75" customHeight="1">
      <c r="A76" s="79" t="s">
        <v>18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1:23">
      <c r="A77" s="78" t="s">
        <v>18</v>
      </c>
      <c r="B77" s="77" t="s">
        <v>36</v>
      </c>
      <c r="C77" s="77"/>
      <c r="D77" s="77"/>
      <c r="E77" s="77" t="s">
        <v>37</v>
      </c>
      <c r="F77" s="77"/>
      <c r="G77" s="77"/>
      <c r="H77" s="74" t="s">
        <v>40</v>
      </c>
      <c r="I77" s="75"/>
      <c r="J77" s="76"/>
      <c r="K77" s="74" t="s">
        <v>47</v>
      </c>
      <c r="L77" s="75"/>
      <c r="M77" s="76"/>
      <c r="N77" s="74" t="s">
        <v>48</v>
      </c>
      <c r="O77" s="75"/>
      <c r="P77" s="76"/>
      <c r="Q77" s="74" t="s">
        <v>49</v>
      </c>
      <c r="R77" s="75"/>
      <c r="S77" s="76"/>
      <c r="U77" s="77" t="s">
        <v>25</v>
      </c>
      <c r="V77" s="77"/>
      <c r="W77" s="77"/>
    </row>
    <row r="78" spans="1:23">
      <c r="A78" s="78"/>
      <c r="B78" s="12" t="s">
        <v>2</v>
      </c>
      <c r="C78" s="6" t="s">
        <v>3</v>
      </c>
      <c r="D78" s="14" t="s">
        <v>0</v>
      </c>
      <c r="E78" s="12" t="s">
        <v>2</v>
      </c>
      <c r="F78" s="6" t="s">
        <v>3</v>
      </c>
      <c r="G78" s="14" t="s">
        <v>0</v>
      </c>
      <c r="H78" s="12" t="s">
        <v>2</v>
      </c>
      <c r="I78" s="6" t="s">
        <v>3</v>
      </c>
      <c r="J78" s="14" t="s">
        <v>0</v>
      </c>
      <c r="K78" s="12" t="s">
        <v>2</v>
      </c>
      <c r="L78" s="6" t="s">
        <v>3</v>
      </c>
      <c r="M78" s="14" t="s">
        <v>0</v>
      </c>
      <c r="N78" s="12" t="s">
        <v>2</v>
      </c>
      <c r="O78" s="6" t="s">
        <v>3</v>
      </c>
      <c r="P78" s="14" t="s">
        <v>0</v>
      </c>
      <c r="Q78" s="12" t="s">
        <v>2</v>
      </c>
      <c r="R78" s="6" t="s">
        <v>3</v>
      </c>
      <c r="S78" s="14" t="s">
        <v>0</v>
      </c>
      <c r="U78" s="12" t="s">
        <v>2</v>
      </c>
      <c r="V78" s="6" t="s">
        <v>3</v>
      </c>
      <c r="W78" s="14" t="s">
        <v>0</v>
      </c>
    </row>
    <row r="79" spans="1:23" ht="24" customHeight="1">
      <c r="A79" s="56" t="s">
        <v>34</v>
      </c>
      <c r="B79" s="24">
        <v>7000</v>
      </c>
      <c r="C79" s="5">
        <v>9316</v>
      </c>
      <c r="D79" s="66">
        <f>IF(B79=0,0,(C79/B79))</f>
        <v>1.330857142857143</v>
      </c>
      <c r="E79" s="24">
        <v>7000</v>
      </c>
      <c r="F79" s="5">
        <v>10231</v>
      </c>
      <c r="G79" s="66">
        <f>IF(E79=0,0,(F79/E79))</f>
        <v>1.4615714285714285</v>
      </c>
      <c r="H79" s="24">
        <v>7000</v>
      </c>
      <c r="I79" s="5">
        <v>10086</v>
      </c>
      <c r="J79" s="66">
        <f>IF(H79=0,0,(I79/H79))</f>
        <v>1.4408571428571428</v>
      </c>
      <c r="K79" s="24">
        <v>7000</v>
      </c>
      <c r="L79" s="5">
        <f>6697+6652</f>
        <v>13349</v>
      </c>
      <c r="M79" s="66">
        <f>IF(K79=0,0,(L79/K79))</f>
        <v>1.907</v>
      </c>
      <c r="N79" s="24">
        <v>7000</v>
      </c>
      <c r="O79" s="5">
        <v>5586</v>
      </c>
      <c r="P79" s="66">
        <f>IF(N79=0,0,(O79/N79))</f>
        <v>0.79800000000000004</v>
      </c>
      <c r="Q79" s="24">
        <v>7000</v>
      </c>
      <c r="R79" s="5">
        <v>4214</v>
      </c>
      <c r="S79" s="66">
        <f>IF(Q79=0,0,(R79/Q79))</f>
        <v>0.60199999999999998</v>
      </c>
      <c r="U79" s="24">
        <f>B79+E79+H79+K79+N79+Q79</f>
        <v>42000</v>
      </c>
      <c r="V79" s="5">
        <f>C79+F79+I79+L79+O79+R79</f>
        <v>52782</v>
      </c>
      <c r="W79" s="66">
        <f>V79/U79</f>
        <v>1.2567142857142857</v>
      </c>
    </row>
    <row r="80" spans="1:23">
      <c r="A80" s="43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U80" s="43"/>
      <c r="V80" s="43"/>
      <c r="W80" s="43"/>
    </row>
  </sheetData>
  <mergeCells count="85">
    <mergeCell ref="K67:M67"/>
    <mergeCell ref="N67:P67"/>
    <mergeCell ref="A10:S10"/>
    <mergeCell ref="A23:S23"/>
    <mergeCell ref="E40:G40"/>
    <mergeCell ref="H40:J40"/>
    <mergeCell ref="E31:G31"/>
    <mergeCell ref="H31:J31"/>
    <mergeCell ref="A40:A41"/>
    <mergeCell ref="B40:D40"/>
    <mergeCell ref="A55:S55"/>
    <mergeCell ref="A56:A57"/>
    <mergeCell ref="B56:D56"/>
    <mergeCell ref="E56:G56"/>
    <mergeCell ref="H56:J56"/>
    <mergeCell ref="K56:M56"/>
    <mergeCell ref="U10:W10"/>
    <mergeCell ref="A12:S12"/>
    <mergeCell ref="K13:M13"/>
    <mergeCell ref="N13:P13"/>
    <mergeCell ref="Q13:S13"/>
    <mergeCell ref="U13:W13"/>
    <mergeCell ref="A13:A14"/>
    <mergeCell ref="B13:D13"/>
    <mergeCell ref="H13:J13"/>
    <mergeCell ref="E13:G13"/>
    <mergeCell ref="K24:M24"/>
    <mergeCell ref="N24:P24"/>
    <mergeCell ref="Q24:S24"/>
    <mergeCell ref="U24:W24"/>
    <mergeCell ref="A30:S30"/>
    <mergeCell ref="A24:A25"/>
    <mergeCell ref="B24:D24"/>
    <mergeCell ref="E24:G24"/>
    <mergeCell ref="H24:J24"/>
    <mergeCell ref="U46:W46"/>
    <mergeCell ref="K31:M31"/>
    <mergeCell ref="N31:P31"/>
    <mergeCell ref="Q31:S31"/>
    <mergeCell ref="U31:W31"/>
    <mergeCell ref="A38:S39"/>
    <mergeCell ref="A31:A32"/>
    <mergeCell ref="B31:D31"/>
    <mergeCell ref="K40:M40"/>
    <mergeCell ref="N40:P40"/>
    <mergeCell ref="Q40:S40"/>
    <mergeCell ref="U40:W40"/>
    <mergeCell ref="A44:S45"/>
    <mergeCell ref="U51:W51"/>
    <mergeCell ref="A46:A47"/>
    <mergeCell ref="B46:D46"/>
    <mergeCell ref="E46:G46"/>
    <mergeCell ref="H46:J46"/>
    <mergeCell ref="A50:S50"/>
    <mergeCell ref="A51:A52"/>
    <mergeCell ref="B51:D51"/>
    <mergeCell ref="E51:G51"/>
    <mergeCell ref="H51:J51"/>
    <mergeCell ref="K51:M51"/>
    <mergeCell ref="N51:P51"/>
    <mergeCell ref="Q51:S51"/>
    <mergeCell ref="K46:M46"/>
    <mergeCell ref="N46:P46"/>
    <mergeCell ref="Q46:S46"/>
    <mergeCell ref="N56:P56"/>
    <mergeCell ref="Q56:S56"/>
    <mergeCell ref="U56:W56"/>
    <mergeCell ref="A63:A64"/>
    <mergeCell ref="A66:S66"/>
    <mergeCell ref="Q67:S67"/>
    <mergeCell ref="U67:W67"/>
    <mergeCell ref="A72:A73"/>
    <mergeCell ref="A76:S76"/>
    <mergeCell ref="A77:A78"/>
    <mergeCell ref="B77:D77"/>
    <mergeCell ref="E77:G77"/>
    <mergeCell ref="H77:J77"/>
    <mergeCell ref="K77:M77"/>
    <mergeCell ref="N77:P77"/>
    <mergeCell ref="Q77:S77"/>
    <mergeCell ref="U77:W77"/>
    <mergeCell ref="A67:A68"/>
    <mergeCell ref="B67:D67"/>
    <mergeCell ref="E67:G67"/>
    <mergeCell ref="H67:J67"/>
  </mergeCells>
  <pageMargins left="0.51181102362204722" right="0.51181102362204722" top="0.78740157480314965" bottom="0.19685039370078741" header="0.31496062992125984" footer="0.31496062992125984"/>
  <pageSetup paperSize="9" scale="44" orientation="landscape" verticalDpi="597" r:id="rId1"/>
  <headerFooter>
    <oddFooter>&amp;L&amp;14Página 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Contrato X Realizado 2º Semestr</vt:lpstr>
      <vt:lpstr>'Contrato X Realizado 2º Semestr'!Area_de_impressao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6260598</dc:creator>
  <cp:lastModifiedBy>Eva Cristina dos Santos</cp:lastModifiedBy>
  <cp:lastPrinted>2020-01-20T11:38:07Z</cp:lastPrinted>
  <dcterms:created xsi:type="dcterms:W3CDTF">2016-02-22T12:52:06Z</dcterms:created>
  <dcterms:modified xsi:type="dcterms:W3CDTF">2020-01-20T13:30:02Z</dcterms:modified>
</cp:coreProperties>
</file>